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styles.xml" ContentType="application/vnd.openxmlformats-officedocument.spreadsheetml.style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Common Stock" sheetId="2" state="visible" r:id="rId4"/>
    <sheet name="Preferred Stock" sheetId="3" state="visible" r:id="rId5"/>
    <sheet name="Options &amp; Warrants" sheetId="4" state="visible" r:id="rId6"/>
    <sheet name="SAFE &amp; Convertibles" sheetId="5" state="visible" r:id="rId7"/>
    <sheet name="Instruction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Montague Law</author>
  </authors>
  <commentList>
    <comment ref="B34" authorId="0">
      <text>
        <r>
          <rPr>
            <sz val="10"/>
            <rFont val="Arial"/>
            <family val="2"/>
          </rPr>
          <t xml:space="preserve">Must be ≤ $50M at time of issuance and immediately after for QSBS eligibility under IRC §1202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Montague Law</author>
  </authors>
  <commentList>
    <comment ref="B7" authorId="0">
      <text>
        <r>
          <rPr>
            <sz val="10"/>
            <rFont val="Arial"/>
            <family val="2"/>
          </rPr>
          <t xml:space="preserve">Must be based on independent 409A valuation. Update within 12 months or upon material event.</t>
        </r>
      </text>
    </comment>
  </commentList>
</comments>
</file>

<file path=xl/sharedStrings.xml><?xml version="1.0" encoding="utf-8"?>
<sst xmlns="http://schemas.openxmlformats.org/spreadsheetml/2006/main" count="339" uniqueCount="247">
  <si>
    <t xml:space="preserve">CAPITALIZATION TABLE — SUMMARY</t>
  </si>
  <si>
    <t xml:space="preserve">[Company Name]  |  As of [Date]</t>
  </si>
  <si>
    <t xml:space="preserve">Company Name:</t>
  </si>
  <si>
    <t xml:space="preserve">[Company Name]</t>
  </si>
  <si>
    <t xml:space="preserve">State of Incorporation:</t>
  </si>
  <si>
    <t xml:space="preserve">[State]</t>
  </si>
  <si>
    <t xml:space="preserve">Date of Cap Table:</t>
  </si>
  <si>
    <t xml:space="preserve">[MM/DD/YYYY]</t>
  </si>
  <si>
    <t xml:space="preserve">Authorized Common:</t>
  </si>
  <si>
    <t xml:space="preserve">Authorized Preferred:</t>
  </si>
  <si>
    <t xml:space="preserve">Security Type</t>
  </si>
  <si>
    <t xml:space="preserve">Shares Outstanding</t>
  </si>
  <si>
    <t xml:space="preserve">% of Outstanding</t>
  </si>
  <si>
    <t xml:space="preserve">Shares Fully Diluted</t>
  </si>
  <si>
    <t xml:space="preserve">% Fully Diluted</t>
  </si>
  <si>
    <t xml:space="preserve">Price/Share</t>
  </si>
  <si>
    <t xml:space="preserve">Total Investment</t>
  </si>
  <si>
    <t xml:space="preserve">Notes</t>
  </si>
  <si>
    <t xml:space="preserve">Common Stock — Founders</t>
  </si>
  <si>
    <t xml:space="preserve">Common Stock — Other</t>
  </si>
  <si>
    <t xml:space="preserve">Series Seed Preferred</t>
  </si>
  <si>
    <t xml:space="preserve">Series A Preferred</t>
  </si>
  <si>
    <t xml:space="preserve">Series B Preferred</t>
  </si>
  <si>
    <t xml:space="preserve">Stock Options — Granted</t>
  </si>
  <si>
    <t xml:space="preserve">Weighted avg exercise price</t>
  </si>
  <si>
    <t xml:space="preserve">Stock Options — Available</t>
  </si>
  <si>
    <t xml:space="preserve">Unallocated pool</t>
  </si>
  <si>
    <t xml:space="preserve">Warrants</t>
  </si>
  <si>
    <t xml:space="preserve">SAFEs (as-converted)</t>
  </si>
  <si>
    <t xml:space="preserve">Pre-money valuation cap basis</t>
  </si>
  <si>
    <t xml:space="preserve">Convertible Notes (as-converted)</t>
  </si>
  <si>
    <t xml:space="preserve">Assumes conversion at cap</t>
  </si>
  <si>
    <t xml:space="preserve">TOTAL</t>
  </si>
  <si>
    <t xml:space="preserve">AUTHORIZATION CHECK</t>
  </si>
  <si>
    <t xml:space="preserve">Common Authorized:</t>
  </si>
  <si>
    <t xml:space="preserve">Common Issued:</t>
  </si>
  <si>
    <t xml:space="preserve">Remaining:</t>
  </si>
  <si>
    <t xml:space="preserve">Preferred Authorized:</t>
  </si>
  <si>
    <t xml:space="preserve">Preferred Issued:</t>
  </si>
  <si>
    <t xml:space="preserve">VALUATION SNAPSHOT</t>
  </si>
  <si>
    <t xml:space="preserve">Pre-Money Valuation:</t>
  </si>
  <si>
    <t xml:space="preserve">Latest Round Investment:</t>
  </si>
  <si>
    <t xml:space="preserve">Post-Money Valuation:</t>
  </si>
  <si>
    <t xml:space="preserve">Price Per Share (FD):</t>
  </si>
  <si>
    <t xml:space="preserve">SECTION 1202 QSBS TRACKING</t>
  </si>
  <si>
    <t xml:space="preserve">Aggregate Gross Assets at Issuance:</t>
  </si>
  <si>
    <t xml:space="preserve">QSBS $50M Test:</t>
  </si>
  <si>
    <t xml:space="preserve">C Corp Status Confirmed:</t>
  </si>
  <si>
    <t xml:space="preserve">[Yes/No]</t>
  </si>
  <si>
    <t xml:space="preserve">Active Business Requirement:</t>
  </si>
  <si>
    <t xml:space="preserve">LEGEND:</t>
  </si>
  <si>
    <t xml:space="preserve">Blue text = input cells (edit these)</t>
  </si>
  <si>
    <t xml:space="preserve">Black text = formula cells (auto-calculated)</t>
  </si>
  <si>
    <t xml:space="preserve">Green text = cross-sheet references</t>
  </si>
  <si>
    <t xml:space="preserve">Yellow fill = key input cells</t>
  </si>
  <si>
    <t xml:space="preserve">COMMON STOCKHOLDER DETAIL</t>
  </si>
  <si>
    <t xml:space="preserve">Stockholder Name</t>
  </si>
  <si>
    <t xml:space="preserve">Role / Relationship</t>
  </si>
  <si>
    <t xml:space="preserve">Date of Issuance</t>
  </si>
  <si>
    <t xml:space="preserve">Shares Authorized</t>
  </si>
  <si>
    <t xml:space="preserve">Shares Issued</t>
  </si>
  <si>
    <t xml:space="preserve">Shares Vested</t>
  </si>
  <si>
    <t xml:space="preserve">Cost Basis ($)</t>
  </si>
  <si>
    <t xml:space="preserve">Subtotal Shares</t>
  </si>
  <si>
    <t xml:space="preserve">Certificate / Grant No.</t>
  </si>
  <si>
    <t xml:space="preserve">FOUNDERS</t>
  </si>
  <si>
    <t xml:space="preserve">[Founder 1 Name]</t>
  </si>
  <si>
    <t xml:space="preserve">CEO / Co-Founder</t>
  </si>
  <si>
    <t xml:space="preserve">[Date]</t>
  </si>
  <si>
    <t xml:space="preserve">CS-001</t>
  </si>
  <si>
    <t xml:space="preserve">[Founder 2 Name]</t>
  </si>
  <si>
    <t xml:space="preserve">CTO / Co-Founder</t>
  </si>
  <si>
    <t xml:space="preserve">CS-002</t>
  </si>
  <si>
    <t xml:space="preserve">[Founder 3 Name]</t>
  </si>
  <si>
    <t xml:space="preserve">COO / Co-Founder</t>
  </si>
  <si>
    <t xml:space="preserve">CS-003</t>
  </si>
  <si>
    <t xml:space="preserve">Founders Subtotal</t>
  </si>
  <si>
    <t xml:space="preserve">OTHER COMMON STOCK</t>
  </si>
  <si>
    <t xml:space="preserve">[Advisor 1 Name]</t>
  </si>
  <si>
    <t xml:space="preserve">Advisor</t>
  </si>
  <si>
    <t xml:space="preserve">CS-004</t>
  </si>
  <si>
    <t xml:space="preserve">[Employee 1 Name]</t>
  </si>
  <si>
    <t xml:space="preserve">Early Employee</t>
  </si>
  <si>
    <t xml:space="preserve">CS-005</t>
  </si>
  <si>
    <t xml:space="preserve">Other Common Subtotal</t>
  </si>
  <si>
    <t xml:space="preserve">TOTAL COMMON STOCK</t>
  </si>
  <si>
    <t xml:space="preserve">VESTING SCHEDULE NOTES</t>
  </si>
  <si>
    <t xml:space="preserve">Standard 4-year vesting with 1-year cliff. Vesting commencement date = date of issuance unless otherwise specified.</t>
  </si>
  <si>
    <t xml:space="preserve">83(b) elections should be filed within 30 days of restricted stock grant. Track filing status in Certificate/Grant column.</t>
  </si>
  <si>
    <t xml:space="preserve">PREFERRED STOCK DETAIL</t>
  </si>
  <si>
    <t xml:space="preserve">Series</t>
  </si>
  <si>
    <t xml:space="preserve">Investor Name</t>
  </si>
  <si>
    <t xml:space="preserve">Shares Purchased</t>
  </si>
  <si>
    <t xml:space="preserve">Liquidation Preference</t>
  </si>
  <si>
    <t xml:space="preserve">Conversion Ratio</t>
  </si>
  <si>
    <t xml:space="preserve">Anti-Dilution</t>
  </si>
  <si>
    <t xml:space="preserve">Board Seat</t>
  </si>
  <si>
    <t xml:space="preserve">SERIES SEED</t>
  </si>
  <si>
    <t xml:space="preserve">Seed</t>
  </si>
  <si>
    <t xml:space="preserve">[Investor 1]</t>
  </si>
  <si>
    <t xml:space="preserve">1x Non-Participating</t>
  </si>
  <si>
    <t xml:space="preserve">1:1</t>
  </si>
  <si>
    <t xml:space="preserve">Broad-Based WA</t>
  </si>
  <si>
    <t xml:space="preserve">No</t>
  </si>
  <si>
    <t xml:space="preserve">[Investor 2]</t>
  </si>
  <si>
    <t xml:space="preserve">Series Seed Subtotal</t>
  </si>
  <si>
    <t xml:space="preserve">SERIES A</t>
  </si>
  <si>
    <t xml:space="preserve">Series A</t>
  </si>
  <si>
    <t xml:space="preserve">[Lead Investor]</t>
  </si>
  <si>
    <t xml:space="preserve">Yes</t>
  </si>
  <si>
    <t xml:space="preserve">[Co-Investor]</t>
  </si>
  <si>
    <t xml:space="preserve">Series A Subtotal</t>
  </si>
  <si>
    <t xml:space="preserve">SERIES B (PLACEHOLDER)</t>
  </si>
  <si>
    <t xml:space="preserve">Series B</t>
  </si>
  <si>
    <t xml:space="preserve">[Investor Name]</t>
  </si>
  <si>
    <t xml:space="preserve">[1x Non-Participating]</t>
  </si>
  <si>
    <t xml:space="preserve">[Broad-Based WA]</t>
  </si>
  <si>
    <t xml:space="preserve">[No]</t>
  </si>
  <si>
    <t xml:space="preserve">Series B Subtotal</t>
  </si>
  <si>
    <t xml:space="preserve">TOTAL PREFERRED STOCK</t>
  </si>
  <si>
    <t xml:space="preserve">LIQUIDATION PREFERENCE NOTES</t>
  </si>
  <si>
    <t xml:space="preserve">Non-Participating: investor receives the greater of (i) liquidation preference or (ii) as-converted common share of proceeds.</t>
  </si>
  <si>
    <t xml:space="preserve">Participating: investor receives liquidation preference PLUS pro rata share of remaining proceeds on as-converted basis.</t>
  </si>
  <si>
    <t xml:space="preserve">Participating Capped: same as participating but capped at a specified multiple of the original investment.</t>
  </si>
  <si>
    <t xml:space="preserve">STOCK OPTIONS &amp; WARRANTS DETAIL</t>
  </si>
  <si>
    <t xml:space="preserve">EQUITY INCENTIVE PLAN OVERVIEW</t>
  </si>
  <si>
    <t xml:space="preserve">Total Option Pool:</t>
  </si>
  <si>
    <t xml:space="preserve">Options Granted:</t>
  </si>
  <si>
    <t xml:space="preserve">Options Available:</t>
  </si>
  <si>
    <t xml:space="preserve">409A FMV (Current):</t>
  </si>
  <si>
    <t xml:space="preserve">409A Valuation Date:</t>
  </si>
  <si>
    <t xml:space="preserve">Optionee Name</t>
  </si>
  <si>
    <t xml:space="preserve">Role</t>
  </si>
  <si>
    <t xml:space="preserve">Grant Date</t>
  </si>
  <si>
    <t xml:space="preserve">Option Type (ISO/NSO)</t>
  </si>
  <si>
    <t xml:space="preserve">Shares Granted</t>
  </si>
  <si>
    <t xml:space="preserve">Exercise Price</t>
  </si>
  <si>
    <t xml:space="preserve">Shares Exercised</t>
  </si>
  <si>
    <t xml:space="preserve">Vesting Schedule</t>
  </si>
  <si>
    <t xml:space="preserve">Expiration Date</t>
  </si>
  <si>
    <t xml:space="preserve">[Employee 1]</t>
  </si>
  <si>
    <t xml:space="preserve">VP Engineering</t>
  </si>
  <si>
    <t xml:space="preserve">ISO</t>
  </si>
  <si>
    <t xml:space="preserve">4yr / 1yr cliff</t>
  </si>
  <si>
    <t xml:space="preserve">[Date + 10yr]</t>
  </si>
  <si>
    <t xml:space="preserve">[Employee 2]</t>
  </si>
  <si>
    <t xml:space="preserve">VP Sales</t>
  </si>
  <si>
    <t xml:space="preserve">[Employee 3]</t>
  </si>
  <si>
    <t xml:space="preserve">Engineer</t>
  </si>
  <si>
    <t xml:space="preserve">[Advisor 1]</t>
  </si>
  <si>
    <t xml:space="preserve">NSO</t>
  </si>
  <si>
    <t xml:space="preserve">2yr / no cliff</t>
  </si>
  <si>
    <t xml:space="preserve">[Consultant 1]</t>
  </si>
  <si>
    <t xml:space="preserve">Consultant</t>
  </si>
  <si>
    <t xml:space="preserve">1yr / no cliff</t>
  </si>
  <si>
    <t xml:space="preserve">[Date + 5yr]</t>
  </si>
  <si>
    <t xml:space="preserve">Options Subtotal</t>
  </si>
  <si>
    <t xml:space="preserve">WARRANTS</t>
  </si>
  <si>
    <t xml:space="preserve">Warrant Holder</t>
  </si>
  <si>
    <t xml:space="preserve">Relationship</t>
  </si>
  <si>
    <t xml:space="preserve">Issue Date</t>
  </si>
  <si>
    <t xml:space="preserve">Type</t>
  </si>
  <si>
    <t xml:space="preserve">Shares</t>
  </si>
  <si>
    <t xml:space="preserve">Expiration</t>
  </si>
  <si>
    <t xml:space="preserve">[Lender Name]</t>
  </si>
  <si>
    <t xml:space="preserve">Debt Financing</t>
  </si>
  <si>
    <t xml:space="preserve">Common</t>
  </si>
  <si>
    <t xml:space="preserve">[Date + 7yr]</t>
  </si>
  <si>
    <t xml:space="preserve">Issued with convertible note</t>
  </si>
  <si>
    <t xml:space="preserve">Warrants Subtotal</t>
  </si>
  <si>
    <t xml:space="preserve">ISO / NSO NOTES</t>
  </si>
  <si>
    <t xml:space="preserve">ISO $100K Rule: The aggregate FMV of stock (determined at grant date) for which ISOs are first exercisable in any calendar year cannot exceed $100,000. Excess is treated as NSO.</t>
  </si>
  <si>
    <t xml:space="preserve">ISOs may only be granted to employees (not consultants or advisors). NSOs may be granted to any service provider.</t>
  </si>
  <si>
    <t xml:space="preserve">Early Exercise / 83(b): If the plan permits early exercise, the optionee should file an 83(b) election within 30 days to start QSBS and capital gains holding periods.</t>
  </si>
  <si>
    <t xml:space="preserve">SAFES &amp; CONVERTIBLE NOTES</t>
  </si>
  <si>
    <t xml:space="preserve">SAFE AGREEMENTS</t>
  </si>
  <si>
    <t xml:space="preserve">SAFE Type</t>
  </si>
  <si>
    <t xml:space="preserve">Investment Amount</t>
  </si>
  <si>
    <t xml:space="preserve">Valuation Cap</t>
  </si>
  <si>
    <t xml:space="preserve">Discount Rate</t>
  </si>
  <si>
    <t xml:space="preserve">As-Converted Shares (Est.)</t>
  </si>
  <si>
    <t xml:space="preserve">Pro Rata Rights</t>
  </si>
  <si>
    <t xml:space="preserve">MFN Provision</t>
  </si>
  <si>
    <t xml:space="preserve">Date</t>
  </si>
  <si>
    <t xml:space="preserve">Post-Money (Cap)</t>
  </si>
  <si>
    <t xml:space="preserve">N/A</t>
  </si>
  <si>
    <t xml:space="preserve">YC Standard</t>
  </si>
  <si>
    <t xml:space="preserve">[Investor 3]</t>
  </si>
  <si>
    <t xml:space="preserve">Pre-Money (Cap + Discount)</t>
  </si>
  <si>
    <t xml:space="preserve">20%</t>
  </si>
  <si>
    <t xml:space="preserve">Montague template</t>
  </si>
  <si>
    <t xml:space="preserve">SAFEs Subtotal</t>
  </si>
  <si>
    <t xml:space="preserve">CONVERTIBLE NOTES</t>
  </si>
  <si>
    <t xml:space="preserve">Noteholder</t>
  </si>
  <si>
    <t xml:space="preserve">Principal Amount</t>
  </si>
  <si>
    <t xml:space="preserve">Interest Rate</t>
  </si>
  <si>
    <t xml:space="preserve">Maturity Date</t>
  </si>
  <si>
    <t xml:space="preserve">Accrued Interest (Est.)</t>
  </si>
  <si>
    <t xml:space="preserve">Total at Conversion</t>
  </si>
  <si>
    <t xml:space="preserve">[Noteholder 1]</t>
  </si>
  <si>
    <t xml:space="preserve">6%</t>
  </si>
  <si>
    <t xml:space="preserve">[Calculate based on days]</t>
  </si>
  <si>
    <t xml:space="preserve">Qualified financing = $1M+</t>
  </si>
  <si>
    <t xml:space="preserve">[Noteholder 2]</t>
  </si>
  <si>
    <t xml:space="preserve">8%</t>
  </si>
  <si>
    <t xml:space="preserve">Standard convertible note</t>
  </si>
  <si>
    <t xml:space="preserve">Convertible Notes Subtotal</t>
  </si>
  <si>
    <t xml:space="preserve">SAFE TYPE REFERENCE</t>
  </si>
  <si>
    <t xml:space="preserve">Post-Money SAFE (Valuation Cap): Conversion price = valuation cap / company capitalization (post-money). Investor ownership % is deterministic at signing.</t>
  </si>
  <si>
    <t xml:space="preserve">Pre-Money SAFE (Valuation Cap): Conversion price = valuation cap / pre-money capitalization. Diluted by subsequent SAFEs and convertibles.</t>
  </si>
  <si>
    <t xml:space="preserve">SAFE (Discount Only): Converts at a discount to the price paid in the next priced round. No valuation cap.</t>
  </si>
  <si>
    <t xml:space="preserve">MFN SAFE: Converts on the most favorable terms of any subsequent SAFE issued before the next priced round.</t>
  </si>
  <si>
    <t xml:space="preserve">OISP/DSP Note (2025+): Online Investment &amp; Securities Platform / Direct Securities Purchase — emerging framework for compliant digital issuance.</t>
  </si>
  <si>
    <t xml:space="preserve">CAP TABLE TEMPLATE — INSTRUCTIONS</t>
  </si>
  <si>
    <t xml:space="preserve">Getting Started</t>
  </si>
  <si>
    <t xml:space="preserve">1. Begin on the Summary tab. Fill in company name, state, date, and authorized share counts (yellow cells).</t>
  </si>
  <si>
    <t xml:space="preserve">2. Complete the Common Stock tab with all common stockholders (founders, employees, advisors).</t>
  </si>
  <si>
    <t xml:space="preserve">3. Complete the Preferred Stock tab for each series of preferred stock issued.</t>
  </si>
  <si>
    <t xml:space="preserve">4. Enter all option grants and warrants on the Options &amp; Warrants tab.</t>
  </si>
  <si>
    <t xml:space="preserve">5. Record SAFEs and convertible notes on the SAFE &amp; Convertibles tab.</t>
  </si>
  <si>
    <t xml:space="preserve">6. The Summary tab auto-calculates ownership percentages and totals from the detail tabs.</t>
  </si>
  <si>
    <t xml:space="preserve">Input Conventions</t>
  </si>
  <si>
    <t xml:space="preserve">Blue text cells are for your input — fill these in with actual company data.</t>
  </si>
  <si>
    <t xml:space="preserve">Black text cells contain formulas — do not overwrite these.</t>
  </si>
  <si>
    <t xml:space="preserve">Green text cells reference data from other tabs — do not overwrite.</t>
  </si>
  <si>
    <t xml:space="preserve">Yellow-highlighted cells are key assumptions that drive calculations.</t>
  </si>
  <si>
    <t xml:space="preserve">Adding Rows</t>
  </si>
  <si>
    <t xml:space="preserve">To add more stockholders, investors, or optionees, insert rows ABOVE the subtotal row.</t>
  </si>
  <si>
    <t xml:space="preserve">Copy formulas from an existing data row to maintain consistency.</t>
  </si>
  <si>
    <t xml:space="preserve">After adding rows, verify that subtotal SUM ranges include the new rows.</t>
  </si>
  <si>
    <t xml:space="preserve">409A Valuations</t>
  </si>
  <si>
    <t xml:space="preserve">Update the 409A FMV on the Options &amp; Warrants tab whenever a new valuation is obtained.</t>
  </si>
  <si>
    <t xml:space="preserve">Valuations are valid for 12 months or until a material event (new financing, M&amp;A, etc.).</t>
  </si>
  <si>
    <t xml:space="preserve">All option grants must use a strike price at or above the current 409A FMV.</t>
  </si>
  <si>
    <t xml:space="preserve">QSBS Tracking (Section 1202)</t>
  </si>
  <si>
    <t xml:space="preserve">Track aggregate gross assets on the Summary tab to monitor the $50M threshold.</t>
  </si>
  <si>
    <t xml:space="preserve">Maintain C corp status — S corp election disqualifies all outstanding QSBS.</t>
  </si>
  <si>
    <t xml:space="preserve">The active business requirement excludes certain service, banking, and natural resource businesses.</t>
  </si>
  <si>
    <t xml:space="preserve">Five-year holding period begins at issuance (or exercise for options without 83(b) election).</t>
  </si>
  <si>
    <t xml:space="preserve">Best Practices</t>
  </si>
  <si>
    <t xml:space="preserve">Update the cap table after every equity transaction (issuance, transfer, exercise, conversion).</t>
  </si>
  <si>
    <t xml:space="preserve">Cross-reference against the company's stock ledger and transfer agent records.</t>
  </si>
  <si>
    <t xml:space="preserve">Reconcile authorized shares against the Certificate of Incorporation / Charter.</t>
  </si>
  <si>
    <t xml:space="preserve">Maintain a separate vesting tracker for all time-based and milestone-based vesting schedules.</t>
  </si>
  <si>
    <t xml:space="preserve">Have legal counsel review before any financing round or due diligence process.</t>
  </si>
  <si>
    <t xml:space="preserve">DISCLAIMER</t>
  </si>
  <si>
    <t xml:space="preserve">This template is provided by Montague Law for informational and educational purposes only and does not constitute legal advice. Use of this template does not create an attorney-client relationship. A capitalization table is a critical corporate record that should be maintained by qualified legal and financial professionals. For legal assistance, contact john@montague.law.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</si>
</sst>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\$#,##0"/>
    <numFmt numFmtId="168" formatCode="\$#,##0.0000"/>
    <numFmt numFmtId="169" formatCode="[$$-409]#,##0.00;[RED]\-[$$-409]#,##0.00"/>
    <numFmt numFmtId="170" formatCode="\$#,##0.0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1A2E"/>
      <name val="Arial"/>
      <family val="0"/>
      <charset val="1"/>
    </font>
    <font>
      <b val="true"/>
      <sz val="11"/>
      <color rgb="FF1A1A2E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00800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name val="Arial"/>
      <family val="2"/>
    </font>
    <font>
      <b val="true"/>
      <sz val="10"/>
      <color rgb="FF1A1A2E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88888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1A1A2E"/>
        <bgColor rgb="FF0F3460"/>
      </patternFill>
    </fill>
    <fill>
      <patternFill patternType="solid">
        <fgColor rgb="FFE0E0E0"/>
        <bgColor rgb="FFE8E8E8"/>
      </patternFill>
    </fill>
    <fill>
      <patternFill patternType="solid">
        <fgColor rgb="FFE8E8E8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8E44AD"/>
      <rgbColor rgb="FFFFF8E1"/>
      <rgbColor rgb="FFE8E8E8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67E22"/>
      <rgbColor rgb="FF666666"/>
      <rgbColor rgb="FF969696"/>
      <rgbColor rgb="FF0F3460"/>
      <rgbColor rgb="FF27AE60"/>
      <rgbColor rgb="FF003300"/>
      <rgbColor rgb="FF1A1A2E"/>
      <rgbColor rgb="FF993300"/>
      <rgbColor rgb="FF993366"/>
      <rgbColor rgb="FF333399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2E"/>
    <pageSetUpPr fitToPage="false"/>
  </sheetPr>
  <dimension ref="A1:H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6" min="5" style="0" width="16"/>
    <col collapsed="false" customWidth="true" hidden="false" outlineLevel="0" max="7" min="7" style="0" width="18"/>
    <col collapsed="false" customWidth="true" hidden="false" outlineLevel="0" max="8" min="8" style="0" width="3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5" t="n">
        <v>10000000</v>
      </c>
    </row>
    <row r="8" customFormat="false" ht="15" hidden="false" customHeight="false" outlineLevel="0" collapsed="false">
      <c r="A8" s="3" t="s">
        <v>9</v>
      </c>
      <c r="B8" s="5" t="n">
        <v>5000000</v>
      </c>
    </row>
    <row r="10" customFormat="false" ht="26.85" hidden="false" customHeight="false" outlineLevel="0" collapsed="false">
      <c r="A10" s="6" t="s">
        <v>10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</row>
    <row r="11" customFormat="false" ht="15" hidden="false" customHeight="false" outlineLevel="0" collapsed="false">
      <c r="A11" s="7" t="s">
        <v>18</v>
      </c>
      <c r="B11" s="8" t="n">
        <f aca="false">'Common Stock'!H2</f>
        <v>6000000</v>
      </c>
      <c r="C11" s="9" t="n">
        <f aca="false">IFERROR(B11/B$21,0)</f>
        <v>0.606060606060606</v>
      </c>
      <c r="D11" s="10" t="n">
        <f aca="false">B11</f>
        <v>6000000</v>
      </c>
      <c r="E11" s="9" t="n">
        <f aca="false">C11</f>
        <v>0.606060606060606</v>
      </c>
      <c r="F11" s="7"/>
      <c r="G11" s="11" t="n">
        <f aca="false">'Common Stock'!G2</f>
        <v>600</v>
      </c>
      <c r="H11" s="7"/>
    </row>
    <row r="12" customFormat="false" ht="15" hidden="false" customHeight="false" outlineLevel="0" collapsed="false">
      <c r="A12" s="7" t="s">
        <v>19</v>
      </c>
      <c r="B12" s="8" t="n">
        <f aca="false">'Common Stock'!H3</f>
        <v>150000</v>
      </c>
      <c r="C12" s="9" t="n">
        <f aca="false">IFERROR(B12/B$21,0)</f>
        <v>0.0151515151515152</v>
      </c>
      <c r="D12" s="10" t="n">
        <f aca="false">B12</f>
        <v>150000</v>
      </c>
      <c r="E12" s="9" t="n">
        <f aca="false">C12</f>
        <v>0.0151515151515152</v>
      </c>
      <c r="F12" s="7"/>
      <c r="G12" s="11" t="n">
        <f aca="false">'Common Stock'!G3</f>
        <v>15</v>
      </c>
      <c r="H12" s="7"/>
    </row>
    <row r="13" customFormat="false" ht="15" hidden="false" customHeight="false" outlineLevel="0" collapsed="false">
      <c r="A13" s="7" t="s">
        <v>20</v>
      </c>
      <c r="B13" s="8" t="n">
        <f aca="false">'Preferred Stock'!I2</f>
        <v>800000</v>
      </c>
      <c r="C13" s="9" t="n">
        <f aca="false">IFERROR(B13/B$21,0)</f>
        <v>0.0808080808080808</v>
      </c>
      <c r="D13" s="10" t="n">
        <f aca="false">B13</f>
        <v>800000</v>
      </c>
      <c r="E13" s="9" t="n">
        <f aca="false">C13</f>
        <v>0.0808080808080808</v>
      </c>
      <c r="F13" s="12" t="n">
        <f aca="false">'Preferred Stock'!E2</f>
        <v>1</v>
      </c>
      <c r="G13" s="11" t="n">
        <f aca="false">'Preferred Stock'!H2</f>
        <v>800000</v>
      </c>
      <c r="H13" s="7"/>
    </row>
    <row r="14" customFormat="false" ht="15" hidden="false" customHeight="false" outlineLevel="0" collapsed="false">
      <c r="A14" s="7" t="s">
        <v>21</v>
      </c>
      <c r="B14" s="8" t="n">
        <f aca="false">'Preferred Stock'!I3</f>
        <v>1400000</v>
      </c>
      <c r="C14" s="9" t="n">
        <f aca="false">IFERROR(B14/B$21,0)</f>
        <v>0.141414141414141</v>
      </c>
      <c r="D14" s="10" t="n">
        <f aca="false">B14</f>
        <v>1400000</v>
      </c>
      <c r="E14" s="9" t="n">
        <f aca="false">C14</f>
        <v>0.141414141414141</v>
      </c>
      <c r="F14" s="12" t="n">
        <f aca="false">'Preferred Stock'!E3</f>
        <v>2.5</v>
      </c>
      <c r="G14" s="11" t="n">
        <f aca="false">'Preferred Stock'!H3</f>
        <v>3500000</v>
      </c>
      <c r="H14" s="7"/>
    </row>
    <row r="15" customFormat="false" ht="15" hidden="false" customHeight="false" outlineLevel="0" collapsed="false">
      <c r="A15" s="7" t="s">
        <v>22</v>
      </c>
      <c r="B15" s="8" t="n">
        <f aca="false">'Preferred Stock'!I4</f>
        <v>0</v>
      </c>
      <c r="C15" s="9" t="n">
        <f aca="false">IFERROR(B15/B$21,0)</f>
        <v>0</v>
      </c>
      <c r="D15" s="10" t="n">
        <f aca="false">B15</f>
        <v>0</v>
      </c>
      <c r="E15" s="9" t="n">
        <f aca="false">C15</f>
        <v>0</v>
      </c>
      <c r="F15" s="12" t="n">
        <f aca="false">'Preferred Stock'!E4</f>
        <v>0</v>
      </c>
      <c r="G15" s="11" t="n">
        <f aca="false">'Preferred Stock'!H4</f>
        <v>0</v>
      </c>
      <c r="H15" s="7"/>
    </row>
    <row r="16" customFormat="false" ht="15" hidden="false" customHeight="false" outlineLevel="0" collapsed="false">
      <c r="A16" s="7" t="s">
        <v>23</v>
      </c>
      <c r="B16" s="8" t="n">
        <f aca="false">'Options &amp; Warrants'!G2</f>
        <v>500000</v>
      </c>
      <c r="C16" s="9" t="n">
        <f aca="false">IFERROR(B16/B$21,0)</f>
        <v>0.0505050505050505</v>
      </c>
      <c r="D16" s="10" t="n">
        <f aca="false">B16</f>
        <v>500000</v>
      </c>
      <c r="E16" s="9" t="n">
        <f aca="false">C16</f>
        <v>0.0505050505050505</v>
      </c>
      <c r="F16" s="7"/>
      <c r="G16" s="7"/>
      <c r="H16" s="7" t="s">
        <v>24</v>
      </c>
    </row>
    <row r="17" customFormat="false" ht="15" hidden="false" customHeight="false" outlineLevel="0" collapsed="false">
      <c r="A17" s="7" t="s">
        <v>25</v>
      </c>
      <c r="B17" s="8" t="n">
        <f aca="false">'Options &amp; Warrants'!G3</f>
        <v>1000000</v>
      </c>
      <c r="C17" s="9" t="n">
        <f aca="false">IFERROR(B17/B$21,0)</f>
        <v>0.101010101010101</v>
      </c>
      <c r="D17" s="10" t="n">
        <f aca="false">B17</f>
        <v>1000000</v>
      </c>
      <c r="E17" s="9" t="n">
        <f aca="false">C17</f>
        <v>0.101010101010101</v>
      </c>
      <c r="F17" s="7"/>
      <c r="G17" s="7"/>
      <c r="H17" s="7" t="s">
        <v>26</v>
      </c>
    </row>
    <row r="18" customFormat="false" ht="15" hidden="false" customHeight="false" outlineLevel="0" collapsed="false">
      <c r="A18" s="7" t="s">
        <v>27</v>
      </c>
      <c r="B18" s="8" t="n">
        <f aca="false">'Options &amp; Warrants'!G4</f>
        <v>50000</v>
      </c>
      <c r="C18" s="9" t="n">
        <f aca="false">IFERROR(B18/B$21,0)</f>
        <v>0.00505050505050505</v>
      </c>
      <c r="D18" s="10" t="n">
        <f aca="false">B18</f>
        <v>50000</v>
      </c>
      <c r="E18" s="9" t="n">
        <f aca="false">C18</f>
        <v>0.00505050505050505</v>
      </c>
      <c r="F18" s="7"/>
      <c r="G18" s="7"/>
      <c r="H18" s="7"/>
    </row>
    <row r="19" customFormat="false" ht="15" hidden="false" customHeight="false" outlineLevel="0" collapsed="false">
      <c r="A19" s="7" t="s">
        <v>28</v>
      </c>
      <c r="B19" s="8" t="n">
        <f aca="false">'SAFE &amp; Convertibles'!G2</f>
        <v>0</v>
      </c>
      <c r="C19" s="9" t="n">
        <f aca="false">IFERROR(B19/B$21,0)</f>
        <v>0</v>
      </c>
      <c r="D19" s="10" t="n">
        <f aca="false">B19</f>
        <v>0</v>
      </c>
      <c r="E19" s="9" t="n">
        <f aca="false">C19</f>
        <v>0</v>
      </c>
      <c r="F19" s="7"/>
      <c r="G19" s="11" t="n">
        <f aca="false">'SAFE &amp; Convertibles'!F2</f>
        <v>500000</v>
      </c>
      <c r="H19" s="7" t="s">
        <v>29</v>
      </c>
    </row>
    <row r="20" customFormat="false" ht="15" hidden="false" customHeight="false" outlineLevel="0" collapsed="false">
      <c r="A20" s="7" t="s">
        <v>30</v>
      </c>
      <c r="B20" s="8" t="n">
        <f aca="false">'SAFE &amp; Convertibles'!G3</f>
        <v>0</v>
      </c>
      <c r="C20" s="9" t="n">
        <f aca="false">IFERROR(B20/B$21,0)</f>
        <v>0</v>
      </c>
      <c r="D20" s="10" t="n">
        <f aca="false">B20</f>
        <v>0</v>
      </c>
      <c r="E20" s="9" t="n">
        <f aca="false">C20</f>
        <v>0</v>
      </c>
      <c r="F20" s="7"/>
      <c r="G20" s="11" t="n">
        <f aca="false">'SAFE &amp; Convertibles'!F3</f>
        <v>750000</v>
      </c>
      <c r="H20" s="7" t="s">
        <v>31</v>
      </c>
    </row>
    <row r="21" customFormat="false" ht="15" hidden="false" customHeight="false" outlineLevel="0" collapsed="false">
      <c r="A21" s="13" t="s">
        <v>32</v>
      </c>
      <c r="B21" s="14" t="n">
        <f aca="false">SUM(B11:B20)</f>
        <v>9900000</v>
      </c>
      <c r="C21" s="15" t="n">
        <f aca="false">SUM(C11:C20)</f>
        <v>1</v>
      </c>
      <c r="D21" s="14" t="n">
        <f aca="false">SUM(D11:D20)</f>
        <v>9900000</v>
      </c>
      <c r="E21" s="15" t="n">
        <f aca="false">SUM(E11:E20)</f>
        <v>1</v>
      </c>
      <c r="F21" s="16"/>
      <c r="G21" s="17" t="n">
        <f aca="false">SUM(G11:G20)</f>
        <v>5550615</v>
      </c>
      <c r="H21" s="16"/>
    </row>
    <row r="23" customFormat="false" ht="15" hidden="false" customHeight="false" outlineLevel="0" collapsed="false">
      <c r="A23" s="18" t="s">
        <v>33</v>
      </c>
    </row>
    <row r="24" customFormat="false" ht="15" hidden="false" customHeight="false" outlineLevel="0" collapsed="false">
      <c r="A24" s="3" t="s">
        <v>34</v>
      </c>
      <c r="B24" s="19" t="n">
        <f aca="false">B7</f>
        <v>10000000</v>
      </c>
      <c r="C24" s="3" t="s">
        <v>35</v>
      </c>
      <c r="D24" s="19" t="n">
        <f aca="false">B11+B12+B16+B17</f>
        <v>7650000</v>
      </c>
      <c r="E24" s="3" t="s">
        <v>36</v>
      </c>
      <c r="F24" s="19" t="n">
        <f aca="false">B24-D24</f>
        <v>2350000</v>
      </c>
    </row>
    <row r="25" customFormat="false" ht="15" hidden="false" customHeight="false" outlineLevel="0" collapsed="false">
      <c r="A25" s="3" t="s">
        <v>37</v>
      </c>
      <c r="B25" s="19" t="n">
        <f aca="false">B8</f>
        <v>5000000</v>
      </c>
      <c r="C25" s="3" t="s">
        <v>38</v>
      </c>
      <c r="D25" s="19" t="n">
        <f aca="false">B13+B14+B15</f>
        <v>2200000</v>
      </c>
      <c r="E25" s="3" t="s">
        <v>36</v>
      </c>
      <c r="F25" s="19" t="n">
        <f aca="false">B25-D25</f>
        <v>2800000</v>
      </c>
    </row>
    <row r="27" customFormat="false" ht="15" hidden="false" customHeight="false" outlineLevel="0" collapsed="false">
      <c r="A27" s="18" t="s">
        <v>39</v>
      </c>
    </row>
    <row r="28" customFormat="false" ht="15" hidden="false" customHeight="false" outlineLevel="0" collapsed="false">
      <c r="A28" s="3" t="s">
        <v>40</v>
      </c>
      <c r="B28" s="20" t="n">
        <v>0</v>
      </c>
    </row>
    <row r="29" customFormat="false" ht="15" hidden="false" customHeight="false" outlineLevel="0" collapsed="false">
      <c r="A29" s="3" t="s">
        <v>41</v>
      </c>
      <c r="B29" s="20" t="n">
        <v>0</v>
      </c>
    </row>
    <row r="30" customFormat="false" ht="15" hidden="false" customHeight="false" outlineLevel="0" collapsed="false">
      <c r="A30" s="3" t="s">
        <v>42</v>
      </c>
      <c r="B30" s="21" t="n">
        <f aca="false">B28+B29</f>
        <v>0</v>
      </c>
    </row>
    <row r="31" customFormat="false" ht="15" hidden="false" customHeight="false" outlineLevel="0" collapsed="false">
      <c r="A31" s="3" t="s">
        <v>43</v>
      </c>
      <c r="B31" s="22" t="n">
        <f aca="false">IFERROR(B30/D21,0)</f>
        <v>0</v>
      </c>
    </row>
    <row r="33" customFormat="false" ht="15" hidden="false" customHeight="false" outlineLevel="0" collapsed="false">
      <c r="A33" s="18" t="s">
        <v>44</v>
      </c>
    </row>
    <row r="34" customFormat="false" ht="15" hidden="false" customHeight="false" outlineLevel="0" collapsed="false">
      <c r="A34" s="3" t="s">
        <v>45</v>
      </c>
      <c r="B34" s="20" t="n">
        <v>0</v>
      </c>
    </row>
    <row r="35" customFormat="false" ht="15" hidden="false" customHeight="false" outlineLevel="0" collapsed="false">
      <c r="A35" s="3" t="s">
        <v>46</v>
      </c>
      <c r="B35" s="23" t="str">
        <f aca="false">IF(B34&lt;=50000000,"PASS","FAIL — Exceeds $50M")</f>
        <v>PASS</v>
      </c>
    </row>
    <row r="36" customFormat="false" ht="15" hidden="false" customHeight="false" outlineLevel="0" collapsed="false">
      <c r="A36" s="3" t="s">
        <v>47</v>
      </c>
      <c r="B36" s="4" t="s">
        <v>48</v>
      </c>
    </row>
    <row r="37" customFormat="false" ht="15" hidden="false" customHeight="false" outlineLevel="0" collapsed="false">
      <c r="A37" s="3" t="s">
        <v>49</v>
      </c>
      <c r="B37" s="4" t="s">
        <v>48</v>
      </c>
    </row>
    <row r="39" customFormat="false" ht="15" hidden="false" customHeight="false" outlineLevel="0" collapsed="false">
      <c r="A39" s="3" t="s">
        <v>50</v>
      </c>
    </row>
    <row r="40" customFormat="false" ht="15" hidden="false" customHeight="false" outlineLevel="0" collapsed="false">
      <c r="A40" s="24" t="s">
        <v>51</v>
      </c>
    </row>
    <row r="41" customFormat="false" ht="15" hidden="false" customHeight="false" outlineLevel="0" collapsed="false">
      <c r="A41" s="25" t="s">
        <v>52</v>
      </c>
    </row>
    <row r="42" customFormat="false" ht="15" hidden="false" customHeight="false" outlineLevel="0" collapsed="false">
      <c r="A42" s="26" t="s">
        <v>53</v>
      </c>
    </row>
    <row r="43" customFormat="false" ht="15" hidden="false" customHeight="false" outlineLevel="0" collapsed="false">
      <c r="A43" s="27" t="s">
        <v>54</v>
      </c>
      <c r="B43" s="28"/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C3E50"/>
    <pageSetUpPr fitToPage="fals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0"/>
    <col collapsed="false" customWidth="true" hidden="false" outlineLevel="0" max="6" min="3" style="0" width="16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8"/>
  </cols>
  <sheetData>
    <row r="1" customFormat="false" ht="17.35" hidden="false" customHeight="false" outlineLevel="0" collapsed="false">
      <c r="A1" s="1" t="s">
        <v>55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G2" s="29" t="n">
        <f aca="false">G9</f>
        <v>600</v>
      </c>
      <c r="H2" s="30" t="n">
        <f aca="false">H9</f>
        <v>6000000</v>
      </c>
    </row>
    <row r="3" customFormat="false" ht="15" hidden="false" customHeight="false" outlineLevel="0" collapsed="false">
      <c r="G3" s="29" t="n">
        <f aca="false">G14</f>
        <v>15</v>
      </c>
      <c r="H3" s="30" t="n">
        <f aca="false">H14</f>
        <v>150000</v>
      </c>
    </row>
    <row r="4" customFormat="false" ht="26.85" hidden="false" customHeight="false" outlineLevel="0" collapsed="false">
      <c r="A4" s="6" t="s">
        <v>56</v>
      </c>
      <c r="B4" s="6" t="s">
        <v>57</v>
      </c>
      <c r="C4" s="6" t="s">
        <v>58</v>
      </c>
      <c r="D4" s="6" t="s">
        <v>59</v>
      </c>
      <c r="E4" s="6" t="s">
        <v>60</v>
      </c>
      <c r="F4" s="6" t="s">
        <v>61</v>
      </c>
      <c r="G4" s="6" t="s">
        <v>62</v>
      </c>
      <c r="H4" s="6" t="s">
        <v>63</v>
      </c>
      <c r="I4" s="6" t="s">
        <v>64</v>
      </c>
    </row>
    <row r="5" customFormat="false" ht="15" hidden="false" customHeight="false" outlineLevel="0" collapsed="false">
      <c r="A5" s="31" t="s">
        <v>65</v>
      </c>
      <c r="B5" s="16"/>
      <c r="C5" s="16"/>
      <c r="D5" s="16"/>
      <c r="E5" s="16"/>
      <c r="F5" s="16"/>
      <c r="G5" s="16"/>
      <c r="H5" s="16"/>
      <c r="I5" s="16"/>
    </row>
    <row r="6" customFormat="false" ht="15" hidden="false" customHeight="false" outlineLevel="0" collapsed="false">
      <c r="A6" s="32" t="s">
        <v>66</v>
      </c>
      <c r="B6" s="32" t="s">
        <v>67</v>
      </c>
      <c r="C6" s="32" t="s">
        <v>68</v>
      </c>
      <c r="D6" s="33" t="n">
        <v>3000000</v>
      </c>
      <c r="E6" s="33" t="n">
        <v>3000000</v>
      </c>
      <c r="F6" s="33" t="n">
        <v>750000</v>
      </c>
      <c r="G6" s="34" t="n">
        <v>300</v>
      </c>
      <c r="H6" s="10" t="n">
        <f aca="false">E6</f>
        <v>3000000</v>
      </c>
      <c r="I6" s="32" t="s">
        <v>69</v>
      </c>
    </row>
    <row r="7" customFormat="false" ht="15" hidden="false" customHeight="false" outlineLevel="0" collapsed="false">
      <c r="A7" s="32" t="s">
        <v>70</v>
      </c>
      <c r="B7" s="32" t="s">
        <v>71</v>
      </c>
      <c r="C7" s="32" t="s">
        <v>68</v>
      </c>
      <c r="D7" s="33" t="n">
        <v>2000000</v>
      </c>
      <c r="E7" s="33" t="n">
        <v>2000000</v>
      </c>
      <c r="F7" s="33" t="n">
        <v>500000</v>
      </c>
      <c r="G7" s="34" t="n">
        <v>200</v>
      </c>
      <c r="H7" s="10" t="n">
        <f aca="false">E7</f>
        <v>2000000</v>
      </c>
      <c r="I7" s="32" t="s">
        <v>72</v>
      </c>
    </row>
    <row r="8" customFormat="false" ht="15" hidden="false" customHeight="false" outlineLevel="0" collapsed="false">
      <c r="A8" s="32" t="s">
        <v>73</v>
      </c>
      <c r="B8" s="32" t="s">
        <v>74</v>
      </c>
      <c r="C8" s="32" t="s">
        <v>68</v>
      </c>
      <c r="D8" s="33" t="n">
        <v>1000000</v>
      </c>
      <c r="E8" s="33" t="n">
        <v>1000000</v>
      </c>
      <c r="F8" s="33" t="n">
        <v>250000</v>
      </c>
      <c r="G8" s="34" t="n">
        <v>100</v>
      </c>
      <c r="H8" s="10" t="n">
        <f aca="false">E8</f>
        <v>1000000</v>
      </c>
      <c r="I8" s="32" t="s">
        <v>75</v>
      </c>
    </row>
    <row r="9" customFormat="false" ht="15" hidden="false" customHeight="false" outlineLevel="0" collapsed="false">
      <c r="A9" s="35" t="s">
        <v>76</v>
      </c>
      <c r="B9" s="36"/>
      <c r="C9" s="36"/>
      <c r="D9" s="37" t="n">
        <f aca="false">SUM(D6:D8)</f>
        <v>6000000</v>
      </c>
      <c r="E9" s="37" t="n">
        <f aca="false">SUM(E6:E8)</f>
        <v>6000000</v>
      </c>
      <c r="F9" s="37" t="n">
        <f aca="false">SUM(F6:F8)</f>
        <v>1500000</v>
      </c>
      <c r="G9" s="38" t="n">
        <f aca="false">SUM(G6:G8)</f>
        <v>600</v>
      </c>
      <c r="H9" s="37" t="n">
        <f aca="false">SUM(H6:H8)</f>
        <v>6000000</v>
      </c>
      <c r="I9" s="36"/>
    </row>
    <row r="11" customFormat="false" ht="15" hidden="false" customHeight="false" outlineLevel="0" collapsed="false">
      <c r="A11" s="31" t="s">
        <v>77</v>
      </c>
      <c r="B11" s="16"/>
      <c r="C11" s="16"/>
      <c r="D11" s="16"/>
      <c r="E11" s="16"/>
      <c r="F11" s="16"/>
      <c r="G11" s="16"/>
      <c r="H11" s="16"/>
      <c r="I11" s="16"/>
    </row>
    <row r="12" customFormat="false" ht="15" hidden="false" customHeight="false" outlineLevel="0" collapsed="false">
      <c r="A12" s="32" t="s">
        <v>78</v>
      </c>
      <c r="B12" s="32" t="s">
        <v>79</v>
      </c>
      <c r="C12" s="32" t="s">
        <v>68</v>
      </c>
      <c r="D12" s="33" t="n">
        <v>100000</v>
      </c>
      <c r="E12" s="33" t="n">
        <v>100000</v>
      </c>
      <c r="F12" s="33" t="n">
        <v>25000</v>
      </c>
      <c r="G12" s="34" t="n">
        <v>10</v>
      </c>
      <c r="H12" s="10" t="n">
        <f aca="false">E12</f>
        <v>100000</v>
      </c>
      <c r="I12" s="32" t="s">
        <v>80</v>
      </c>
    </row>
    <row r="13" customFormat="false" ht="15" hidden="false" customHeight="false" outlineLevel="0" collapsed="false">
      <c r="A13" s="32" t="s">
        <v>81</v>
      </c>
      <c r="B13" s="32" t="s">
        <v>82</v>
      </c>
      <c r="C13" s="32" t="s">
        <v>68</v>
      </c>
      <c r="D13" s="33" t="n">
        <v>50000</v>
      </c>
      <c r="E13" s="33" t="n">
        <v>50000</v>
      </c>
      <c r="F13" s="33" t="n">
        <v>12500</v>
      </c>
      <c r="G13" s="34" t="n">
        <v>5</v>
      </c>
      <c r="H13" s="10" t="n">
        <f aca="false">E13</f>
        <v>50000</v>
      </c>
      <c r="I13" s="32" t="s">
        <v>83</v>
      </c>
    </row>
    <row r="14" customFormat="false" ht="15" hidden="false" customHeight="false" outlineLevel="0" collapsed="false">
      <c r="A14" s="35" t="s">
        <v>84</v>
      </c>
      <c r="B14" s="36"/>
      <c r="C14" s="36"/>
      <c r="D14" s="37" t="n">
        <f aca="false">SUM(D12:D13)</f>
        <v>150000</v>
      </c>
      <c r="E14" s="37" t="n">
        <f aca="false">SUM(E12:E13)</f>
        <v>150000</v>
      </c>
      <c r="F14" s="37" t="n">
        <f aca="false">SUM(F12:F13)</f>
        <v>37500</v>
      </c>
      <c r="G14" s="38" t="n">
        <f aca="false">SUM(G12:G13)</f>
        <v>15</v>
      </c>
      <c r="H14" s="37" t="n">
        <f aca="false">SUM(H12:H13)</f>
        <v>150000</v>
      </c>
      <c r="I14" s="36"/>
    </row>
    <row r="16" customFormat="false" ht="15" hidden="false" customHeight="false" outlineLevel="0" collapsed="false">
      <c r="A16" s="39" t="s">
        <v>85</v>
      </c>
      <c r="B16" s="40"/>
      <c r="C16" s="40"/>
      <c r="D16" s="41" t="n">
        <f aca="false">D9+D14</f>
        <v>6150000</v>
      </c>
      <c r="E16" s="41" t="n">
        <f aca="false">E9+E14</f>
        <v>6150000</v>
      </c>
      <c r="F16" s="41" t="n">
        <f aca="false">F9+F14</f>
        <v>1537500</v>
      </c>
      <c r="G16" s="42" t="n">
        <f aca="false">G9+G14</f>
        <v>615</v>
      </c>
      <c r="H16" s="41" t="n">
        <f aca="false">H9+H14</f>
        <v>6150000</v>
      </c>
      <c r="I16" s="40"/>
    </row>
    <row r="18" customFormat="false" ht="15" hidden="false" customHeight="false" outlineLevel="0" collapsed="false">
      <c r="A18" s="18" t="s">
        <v>86</v>
      </c>
    </row>
    <row r="19" customFormat="false" ht="15" hidden="false" customHeight="false" outlineLevel="0" collapsed="false">
      <c r="A19" s="43" t="s">
        <v>87</v>
      </c>
      <c r="B19" s="43"/>
      <c r="C19" s="43"/>
      <c r="D19" s="43"/>
      <c r="E19" s="43"/>
      <c r="F19" s="43"/>
      <c r="G19" s="43"/>
      <c r="H19" s="43"/>
      <c r="I19" s="43"/>
    </row>
    <row r="20" customFormat="false" ht="15" hidden="false" customHeight="false" outlineLevel="0" collapsed="false">
      <c r="A20" s="43" t="s">
        <v>88</v>
      </c>
      <c r="B20" s="43"/>
      <c r="C20" s="43"/>
      <c r="D20" s="43"/>
      <c r="E20" s="43"/>
      <c r="F20" s="43"/>
      <c r="G20" s="43"/>
      <c r="H20" s="43"/>
      <c r="I20" s="43"/>
    </row>
    <row r="22" customFormat="false" ht="15" hidden="false" customHeight="false" outlineLevel="0" collapsed="false">
      <c r="A22" s="3" t="s">
        <v>50</v>
      </c>
    </row>
    <row r="23" customFormat="false" ht="15" hidden="false" customHeight="false" outlineLevel="0" collapsed="false">
      <c r="A23" s="24" t="s">
        <v>51</v>
      </c>
    </row>
    <row r="24" customFormat="false" ht="15" hidden="false" customHeight="false" outlineLevel="0" collapsed="false">
      <c r="A24" s="25" t="s">
        <v>52</v>
      </c>
    </row>
    <row r="25" customFormat="false" ht="15" hidden="false" customHeight="false" outlineLevel="0" collapsed="false">
      <c r="A25" s="26" t="s">
        <v>53</v>
      </c>
    </row>
    <row r="26" customFormat="false" ht="15" hidden="false" customHeight="false" outlineLevel="0" collapsed="false">
      <c r="A26" s="27" t="s">
        <v>54</v>
      </c>
      <c r="B26" s="28"/>
    </row>
  </sheetData>
  <mergeCells count="3">
    <mergeCell ref="A1:I1"/>
    <mergeCell ref="A19:I19"/>
    <mergeCell ref="A20:I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3460"/>
    <pageSetUpPr fitToPage="false"/>
  </sheetPr>
  <dimension ref="A1:K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0"/>
    <col collapsed="false" customWidth="true" hidden="false" outlineLevel="0" max="5" min="3" style="0" width="16"/>
    <col collapsed="false" customWidth="true" hidden="false" outlineLevel="0" max="6" min="6" style="0" width="22"/>
    <col collapsed="false" customWidth="true" hidden="false" outlineLevel="0" max="7" min="7" style="0" width="16"/>
    <col collapsed="false" customWidth="true" hidden="false" outlineLevel="0" max="8" min="8" style="0" width="18"/>
    <col collapsed="false" customWidth="true" hidden="false" outlineLevel="0" max="9" min="9" style="0" width="20"/>
    <col collapsed="false" customWidth="true" hidden="false" outlineLevel="0" max="10" min="10" style="0" width="18"/>
    <col collapsed="false" customWidth="true" hidden="false" outlineLevel="0" max="11" min="11" style="0" width="12"/>
  </cols>
  <sheetData>
    <row r="1" customFormat="false" ht="17.35" hidden="false" customHeight="false" outlineLevel="0" collapsed="false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E2" s="44" t="n">
        <f aca="false">IFERROR(H7/D7,0)</f>
        <v>1</v>
      </c>
      <c r="H2" s="29" t="n">
        <f aca="false">H7</f>
        <v>800000</v>
      </c>
      <c r="I2" s="30" t="n">
        <f aca="false">I7</f>
        <v>800000</v>
      </c>
    </row>
    <row r="3" customFormat="false" ht="26.85" hidden="false" customHeight="false" outlineLevel="0" collapsed="false">
      <c r="A3" s="6" t="s">
        <v>90</v>
      </c>
      <c r="B3" s="6" t="s">
        <v>91</v>
      </c>
      <c r="C3" s="6" t="s">
        <v>58</v>
      </c>
      <c r="D3" s="6" t="s">
        <v>92</v>
      </c>
      <c r="E3" s="45" t="n">
        <f aca="false">IFERROR(H11/D11,0)</f>
        <v>2.5</v>
      </c>
      <c r="F3" s="6" t="s">
        <v>93</v>
      </c>
      <c r="G3" s="6" t="s">
        <v>94</v>
      </c>
      <c r="H3" s="46" t="n">
        <f aca="false">H11</f>
        <v>3500000</v>
      </c>
      <c r="I3" s="47" t="n">
        <f aca="false">I11</f>
        <v>1400000</v>
      </c>
      <c r="J3" s="6" t="s">
        <v>95</v>
      </c>
      <c r="K3" s="6" t="s">
        <v>96</v>
      </c>
    </row>
    <row r="4" customFormat="false" ht="15" hidden="false" customHeight="false" outlineLevel="0" collapsed="false">
      <c r="A4" s="31" t="s">
        <v>97</v>
      </c>
      <c r="B4" s="48"/>
      <c r="C4" s="48"/>
      <c r="D4" s="48"/>
      <c r="E4" s="48" t="n">
        <f aca="false">IFERROR(H14/D14,0)</f>
        <v>0</v>
      </c>
      <c r="F4" s="48"/>
      <c r="G4" s="48"/>
      <c r="H4" s="49" t="n">
        <f aca="false">H14</f>
        <v>0</v>
      </c>
      <c r="I4" s="50" t="n">
        <f aca="false">I14</f>
        <v>0</v>
      </c>
      <c r="J4" s="48"/>
      <c r="K4" s="48"/>
    </row>
    <row r="5" customFormat="false" ht="15" hidden="false" customHeight="false" outlineLevel="0" collapsed="false">
      <c r="A5" s="32" t="s">
        <v>98</v>
      </c>
      <c r="B5" s="32" t="s">
        <v>99</v>
      </c>
      <c r="C5" s="32" t="s">
        <v>68</v>
      </c>
      <c r="D5" s="33" t="n">
        <v>500000</v>
      </c>
      <c r="E5" s="51" t="n">
        <v>1</v>
      </c>
      <c r="F5" s="32" t="s">
        <v>100</v>
      </c>
      <c r="G5" s="32" t="s">
        <v>101</v>
      </c>
      <c r="H5" s="52" t="n">
        <f aca="false">D5*E5</f>
        <v>500000</v>
      </c>
      <c r="I5" s="10" t="n">
        <f aca="false">D5</f>
        <v>500000</v>
      </c>
      <c r="J5" s="32" t="s">
        <v>102</v>
      </c>
      <c r="K5" s="32" t="s">
        <v>103</v>
      </c>
    </row>
    <row r="6" customFormat="false" ht="15" hidden="false" customHeight="false" outlineLevel="0" collapsed="false">
      <c r="A6" s="32" t="s">
        <v>98</v>
      </c>
      <c r="B6" s="32" t="s">
        <v>104</v>
      </c>
      <c r="C6" s="32" t="s">
        <v>68</v>
      </c>
      <c r="D6" s="33" t="n">
        <v>300000</v>
      </c>
      <c r="E6" s="51" t="n">
        <v>1</v>
      </c>
      <c r="F6" s="32" t="s">
        <v>100</v>
      </c>
      <c r="G6" s="32" t="s">
        <v>101</v>
      </c>
      <c r="H6" s="52" t="n">
        <f aca="false">D6*E6</f>
        <v>300000</v>
      </c>
      <c r="I6" s="10" t="n">
        <f aca="false">D6</f>
        <v>300000</v>
      </c>
      <c r="J6" s="32" t="s">
        <v>102</v>
      </c>
      <c r="K6" s="32" t="s">
        <v>103</v>
      </c>
    </row>
    <row r="7" customFormat="false" ht="15" hidden="false" customHeight="false" outlineLevel="0" collapsed="false">
      <c r="A7" s="35" t="s">
        <v>105</v>
      </c>
      <c r="B7" s="36"/>
      <c r="C7" s="36"/>
      <c r="D7" s="37" t="n">
        <f aca="false">SUM(D5:D6)</f>
        <v>800000</v>
      </c>
      <c r="E7" s="36"/>
      <c r="F7" s="36"/>
      <c r="G7" s="36"/>
      <c r="H7" s="38" t="n">
        <f aca="false">SUM(H5:H6)</f>
        <v>800000</v>
      </c>
      <c r="I7" s="37" t="n">
        <f aca="false">SUM(I5:I6)</f>
        <v>800000</v>
      </c>
      <c r="J7" s="36"/>
      <c r="K7" s="36"/>
    </row>
    <row r="8" customFormat="false" ht="15" hidden="false" customHeight="false" outlineLevel="0" collapsed="false">
      <c r="A8" s="31" t="s">
        <v>106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customFormat="false" ht="15" hidden="false" customHeight="false" outlineLevel="0" collapsed="false">
      <c r="A9" s="32" t="s">
        <v>107</v>
      </c>
      <c r="B9" s="32" t="s">
        <v>108</v>
      </c>
      <c r="C9" s="32" t="s">
        <v>68</v>
      </c>
      <c r="D9" s="33" t="n">
        <v>1000000</v>
      </c>
      <c r="E9" s="51" t="n">
        <v>2.5</v>
      </c>
      <c r="F9" s="32" t="s">
        <v>100</v>
      </c>
      <c r="G9" s="32" t="s">
        <v>101</v>
      </c>
      <c r="H9" s="52" t="n">
        <f aca="false">D9*E9</f>
        <v>2500000</v>
      </c>
      <c r="I9" s="10" t="n">
        <f aca="false">D9</f>
        <v>1000000</v>
      </c>
      <c r="J9" s="32" t="s">
        <v>102</v>
      </c>
      <c r="K9" s="32" t="s">
        <v>109</v>
      </c>
    </row>
    <row r="10" customFormat="false" ht="15" hidden="false" customHeight="false" outlineLevel="0" collapsed="false">
      <c r="A10" s="32" t="s">
        <v>107</v>
      </c>
      <c r="B10" s="32" t="s">
        <v>110</v>
      </c>
      <c r="C10" s="32" t="s">
        <v>68</v>
      </c>
      <c r="D10" s="33" t="n">
        <v>400000</v>
      </c>
      <c r="E10" s="51" t="n">
        <v>2.5</v>
      </c>
      <c r="F10" s="32" t="s">
        <v>100</v>
      </c>
      <c r="G10" s="32" t="s">
        <v>101</v>
      </c>
      <c r="H10" s="52" t="n">
        <f aca="false">D10*E10</f>
        <v>1000000</v>
      </c>
      <c r="I10" s="10" t="n">
        <f aca="false">D10</f>
        <v>400000</v>
      </c>
      <c r="J10" s="32" t="s">
        <v>102</v>
      </c>
      <c r="K10" s="32" t="s">
        <v>103</v>
      </c>
    </row>
    <row r="11" customFormat="false" ht="15" hidden="false" customHeight="false" outlineLevel="0" collapsed="false">
      <c r="A11" s="35" t="s">
        <v>111</v>
      </c>
      <c r="B11" s="36"/>
      <c r="C11" s="36"/>
      <c r="D11" s="37" t="n">
        <f aca="false">SUM(D9:D10)</f>
        <v>1400000</v>
      </c>
      <c r="E11" s="36"/>
      <c r="F11" s="36"/>
      <c r="G11" s="36"/>
      <c r="H11" s="38" t="n">
        <f aca="false">SUM(H9:H10)</f>
        <v>3500000</v>
      </c>
      <c r="I11" s="37" t="n">
        <f aca="false">SUM(I9:I10)</f>
        <v>1400000</v>
      </c>
      <c r="J11" s="36"/>
      <c r="K11" s="36"/>
    </row>
    <row r="12" customFormat="false" ht="15" hidden="false" customHeight="false" outlineLevel="0" collapsed="false">
      <c r="A12" s="31" t="s">
        <v>112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customFormat="false" ht="15" hidden="false" customHeight="false" outlineLevel="0" collapsed="false">
      <c r="A13" s="32" t="s">
        <v>113</v>
      </c>
      <c r="B13" s="32" t="s">
        <v>114</v>
      </c>
      <c r="C13" s="32" t="s">
        <v>68</v>
      </c>
      <c r="D13" s="33" t="n">
        <v>0</v>
      </c>
      <c r="E13" s="51" t="n">
        <v>0</v>
      </c>
      <c r="F13" s="32" t="s">
        <v>115</v>
      </c>
      <c r="G13" s="32" t="s">
        <v>101</v>
      </c>
      <c r="H13" s="52" t="n">
        <f aca="false">D13*E13</f>
        <v>0</v>
      </c>
      <c r="I13" s="10" t="n">
        <f aca="false">D13</f>
        <v>0</v>
      </c>
      <c r="J13" s="32" t="s">
        <v>116</v>
      </c>
      <c r="K13" s="32" t="s">
        <v>117</v>
      </c>
    </row>
    <row r="14" customFormat="false" ht="15" hidden="false" customHeight="false" outlineLevel="0" collapsed="false">
      <c r="A14" s="35" t="s">
        <v>118</v>
      </c>
      <c r="B14" s="36"/>
      <c r="C14" s="36"/>
      <c r="D14" s="37" t="n">
        <f aca="false">SUM(D13)</f>
        <v>0</v>
      </c>
      <c r="E14" s="36"/>
      <c r="F14" s="36"/>
      <c r="G14" s="36"/>
      <c r="H14" s="38" t="n">
        <f aca="false">SUM(H13)</f>
        <v>0</v>
      </c>
      <c r="I14" s="37" t="n">
        <f aca="false">SUM(I13)</f>
        <v>0</v>
      </c>
      <c r="J14" s="36"/>
      <c r="K14" s="36"/>
    </row>
    <row r="16" customFormat="false" ht="15" hidden="false" customHeight="false" outlineLevel="0" collapsed="false">
      <c r="A16" s="39" t="s">
        <v>119</v>
      </c>
      <c r="B16" s="40"/>
      <c r="C16" s="40"/>
      <c r="D16" s="41" t="n">
        <f aca="false">D7+D11+D14</f>
        <v>2200000</v>
      </c>
      <c r="E16" s="40"/>
      <c r="F16" s="40"/>
      <c r="G16" s="40"/>
      <c r="H16" s="42" t="n">
        <f aca="false">H7+H11+H14</f>
        <v>4300000</v>
      </c>
      <c r="I16" s="41" t="n">
        <f aca="false">I7+I11+I14</f>
        <v>2200000</v>
      </c>
      <c r="J16" s="40"/>
      <c r="K16" s="40"/>
    </row>
    <row r="18" customFormat="false" ht="15" hidden="false" customHeight="false" outlineLevel="0" collapsed="false">
      <c r="A18" s="18" t="s">
        <v>120</v>
      </c>
    </row>
    <row r="19" customFormat="false" ht="15" hidden="false" customHeight="false" outlineLevel="0" collapsed="false">
      <c r="A19" s="43" t="s">
        <v>121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</row>
    <row r="20" customFormat="false" ht="15" hidden="false" customHeight="false" outlineLevel="0" collapsed="false">
      <c r="A20" s="43" t="s">
        <v>122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</row>
    <row r="21" customFormat="false" ht="15" hidden="false" customHeight="false" outlineLevel="0" collapsed="false">
      <c r="A21" s="43" t="s">
        <v>123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</row>
    <row r="23" customFormat="false" ht="15" hidden="false" customHeight="false" outlineLevel="0" collapsed="false">
      <c r="A23" s="3" t="s">
        <v>50</v>
      </c>
    </row>
    <row r="24" customFormat="false" ht="15" hidden="false" customHeight="false" outlineLevel="0" collapsed="false">
      <c r="A24" s="24" t="s">
        <v>51</v>
      </c>
    </row>
    <row r="25" customFormat="false" ht="15" hidden="false" customHeight="false" outlineLevel="0" collapsed="false">
      <c r="A25" s="25" t="s">
        <v>52</v>
      </c>
    </row>
    <row r="26" customFormat="false" ht="15" hidden="false" customHeight="false" outlineLevel="0" collapsed="false">
      <c r="A26" s="26" t="s">
        <v>53</v>
      </c>
    </row>
    <row r="27" customFormat="false" ht="15" hidden="false" customHeight="false" outlineLevel="0" collapsed="false">
      <c r="A27" s="27" t="s">
        <v>54</v>
      </c>
      <c r="B27" s="28"/>
    </row>
  </sheetData>
  <mergeCells count="4">
    <mergeCell ref="A1:K1"/>
    <mergeCell ref="A19:K19"/>
    <mergeCell ref="A20:K20"/>
    <mergeCell ref="A21:K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44AD"/>
    <pageSetUpPr fitToPage="false"/>
  </sheetPr>
  <dimension ref="A1:J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7" min="5" style="0" width="14"/>
    <col collapsed="false" customWidth="true" hidden="false" outlineLevel="0" max="9" min="8" style="0" width="16"/>
    <col collapsed="false" customWidth="true" hidden="false" outlineLevel="0" max="10" min="10" style="0" width="24"/>
  </cols>
  <sheetData>
    <row r="1" customFormat="false" ht="17.35" hidden="false" customHeight="false" outlineLevel="0" collapsed="false">
      <c r="A1" s="1" t="s">
        <v>124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G2" s="30" t="n">
        <f aca="false">E16</f>
        <v>500000</v>
      </c>
    </row>
    <row r="3" customFormat="false" ht="15" hidden="false" customHeight="false" outlineLevel="0" collapsed="false">
      <c r="A3" s="18" t="s">
        <v>125</v>
      </c>
      <c r="G3" s="30" t="n">
        <f aca="false">B6</f>
        <v>1000000</v>
      </c>
    </row>
    <row r="4" customFormat="false" ht="15" hidden="false" customHeight="false" outlineLevel="0" collapsed="false">
      <c r="A4" s="3" t="s">
        <v>126</v>
      </c>
      <c r="B4" s="5" t="n">
        <v>1500000</v>
      </c>
      <c r="G4" s="30" t="n">
        <f aca="false">H21</f>
        <v>50000</v>
      </c>
    </row>
    <row r="5" customFormat="false" ht="15" hidden="false" customHeight="false" outlineLevel="0" collapsed="false">
      <c r="A5" s="3" t="s">
        <v>127</v>
      </c>
      <c r="B5" s="19" t="n">
        <f aca="false">E16</f>
        <v>500000</v>
      </c>
    </row>
    <row r="6" customFormat="false" ht="15" hidden="false" customHeight="false" outlineLevel="0" collapsed="false">
      <c r="A6" s="3" t="s">
        <v>128</v>
      </c>
      <c r="B6" s="19" t="n">
        <f aca="false">B4-B5</f>
        <v>1000000</v>
      </c>
    </row>
    <row r="7" customFormat="false" ht="15" hidden="false" customHeight="false" outlineLevel="0" collapsed="false">
      <c r="A7" s="3" t="s">
        <v>129</v>
      </c>
      <c r="B7" s="53" t="n">
        <v>0</v>
      </c>
    </row>
    <row r="8" customFormat="false" ht="15" hidden="false" customHeight="false" outlineLevel="0" collapsed="false">
      <c r="A8" s="3" t="s">
        <v>130</v>
      </c>
      <c r="B8" s="4" t="s">
        <v>7</v>
      </c>
    </row>
    <row r="10" customFormat="false" ht="26.85" hidden="false" customHeight="false" outlineLevel="0" collapsed="false">
      <c r="A10" s="6" t="s">
        <v>131</v>
      </c>
      <c r="B10" s="6" t="s">
        <v>132</v>
      </c>
      <c r="C10" s="6" t="s">
        <v>133</v>
      </c>
      <c r="D10" s="6" t="s">
        <v>134</v>
      </c>
      <c r="E10" s="6" t="s">
        <v>135</v>
      </c>
      <c r="F10" s="6" t="s">
        <v>136</v>
      </c>
      <c r="G10" s="6" t="s">
        <v>61</v>
      </c>
      <c r="H10" s="6" t="s">
        <v>137</v>
      </c>
      <c r="I10" s="6" t="s">
        <v>138</v>
      </c>
      <c r="J10" s="6" t="s">
        <v>139</v>
      </c>
    </row>
    <row r="11" customFormat="false" ht="15" hidden="false" customHeight="false" outlineLevel="0" collapsed="false">
      <c r="A11" s="32" t="s">
        <v>140</v>
      </c>
      <c r="B11" s="32" t="s">
        <v>141</v>
      </c>
      <c r="C11" s="32" t="s">
        <v>68</v>
      </c>
      <c r="D11" s="32" t="s">
        <v>142</v>
      </c>
      <c r="E11" s="33" t="n">
        <v>200000</v>
      </c>
      <c r="F11" s="54" t="n">
        <v>0.1</v>
      </c>
      <c r="G11" s="33" t="n">
        <v>100000</v>
      </c>
      <c r="H11" s="33" t="n">
        <v>0</v>
      </c>
      <c r="I11" s="32" t="s">
        <v>143</v>
      </c>
      <c r="J11" s="32" t="s">
        <v>144</v>
      </c>
    </row>
    <row r="12" customFormat="false" ht="15" hidden="false" customHeight="false" outlineLevel="0" collapsed="false">
      <c r="A12" s="32" t="s">
        <v>145</v>
      </c>
      <c r="B12" s="32" t="s">
        <v>146</v>
      </c>
      <c r="C12" s="32" t="s">
        <v>68</v>
      </c>
      <c r="D12" s="32" t="s">
        <v>142</v>
      </c>
      <c r="E12" s="33" t="n">
        <v>150000</v>
      </c>
      <c r="F12" s="54" t="n">
        <v>0.1</v>
      </c>
      <c r="G12" s="33" t="n">
        <v>75000</v>
      </c>
      <c r="H12" s="33" t="n">
        <v>0</v>
      </c>
      <c r="I12" s="32" t="s">
        <v>143</v>
      </c>
      <c r="J12" s="32" t="s">
        <v>144</v>
      </c>
    </row>
    <row r="13" customFormat="false" ht="15" hidden="false" customHeight="false" outlineLevel="0" collapsed="false">
      <c r="A13" s="32" t="s">
        <v>147</v>
      </c>
      <c r="B13" s="32" t="s">
        <v>148</v>
      </c>
      <c r="C13" s="32" t="s">
        <v>68</v>
      </c>
      <c r="D13" s="32" t="s">
        <v>142</v>
      </c>
      <c r="E13" s="33" t="n">
        <v>50000</v>
      </c>
      <c r="F13" s="54" t="n">
        <v>0.25</v>
      </c>
      <c r="G13" s="33" t="n">
        <v>12500</v>
      </c>
      <c r="H13" s="33" t="n">
        <v>0</v>
      </c>
      <c r="I13" s="32" t="s">
        <v>143</v>
      </c>
      <c r="J13" s="32" t="s">
        <v>144</v>
      </c>
    </row>
    <row r="14" customFormat="false" ht="15" hidden="false" customHeight="false" outlineLevel="0" collapsed="false">
      <c r="A14" s="32" t="s">
        <v>149</v>
      </c>
      <c r="B14" s="32" t="s">
        <v>79</v>
      </c>
      <c r="C14" s="32" t="s">
        <v>68</v>
      </c>
      <c r="D14" s="32" t="s">
        <v>150</v>
      </c>
      <c r="E14" s="33" t="n">
        <v>75000</v>
      </c>
      <c r="F14" s="54" t="n">
        <v>0.1</v>
      </c>
      <c r="G14" s="33" t="n">
        <v>37500</v>
      </c>
      <c r="H14" s="33" t="n">
        <v>0</v>
      </c>
      <c r="I14" s="32" t="s">
        <v>151</v>
      </c>
      <c r="J14" s="32" t="s">
        <v>144</v>
      </c>
    </row>
    <row r="15" customFormat="false" ht="15" hidden="false" customHeight="false" outlineLevel="0" collapsed="false">
      <c r="A15" s="32" t="s">
        <v>152</v>
      </c>
      <c r="B15" s="32" t="s">
        <v>153</v>
      </c>
      <c r="C15" s="32" t="s">
        <v>68</v>
      </c>
      <c r="D15" s="32" t="s">
        <v>150</v>
      </c>
      <c r="E15" s="33" t="n">
        <v>25000</v>
      </c>
      <c r="F15" s="54" t="n">
        <v>0.25</v>
      </c>
      <c r="G15" s="33" t="n">
        <v>6250</v>
      </c>
      <c r="H15" s="33" t="n">
        <v>0</v>
      </c>
      <c r="I15" s="32" t="s">
        <v>154</v>
      </c>
      <c r="J15" s="32" t="s">
        <v>155</v>
      </c>
    </row>
    <row r="16" customFormat="false" ht="15" hidden="false" customHeight="false" outlineLevel="0" collapsed="false">
      <c r="A16" s="35" t="s">
        <v>156</v>
      </c>
      <c r="B16" s="36"/>
      <c r="C16" s="36"/>
      <c r="D16" s="36"/>
      <c r="E16" s="37" t="n">
        <f aca="false">SUM(E11:E15)</f>
        <v>500000</v>
      </c>
      <c r="F16" s="36"/>
      <c r="G16" s="37" t="n">
        <f aca="false">SUM(G11:G15)</f>
        <v>231250</v>
      </c>
      <c r="H16" s="37" t="n">
        <f aca="false">SUM(H11:H15)</f>
        <v>0</v>
      </c>
      <c r="I16" s="36"/>
      <c r="J16" s="36"/>
    </row>
    <row r="18" customFormat="false" ht="15" hidden="false" customHeight="false" outlineLevel="0" collapsed="false">
      <c r="A18" s="18" t="s">
        <v>157</v>
      </c>
    </row>
    <row r="19" customFormat="false" ht="26.85" hidden="false" customHeight="false" outlineLevel="0" collapsed="false">
      <c r="A19" s="6" t="s">
        <v>158</v>
      </c>
      <c r="B19" s="6" t="s">
        <v>159</v>
      </c>
      <c r="C19" s="6" t="s">
        <v>160</v>
      </c>
      <c r="D19" s="6" t="s">
        <v>161</v>
      </c>
      <c r="E19" s="6" t="s">
        <v>162</v>
      </c>
      <c r="F19" s="6" t="s">
        <v>136</v>
      </c>
      <c r="G19" s="6" t="s">
        <v>137</v>
      </c>
      <c r="H19" s="6" t="s">
        <v>11</v>
      </c>
      <c r="I19" s="6" t="s">
        <v>163</v>
      </c>
      <c r="J19" s="6" t="s">
        <v>17</v>
      </c>
    </row>
    <row r="20" customFormat="false" ht="15" hidden="false" customHeight="false" outlineLevel="0" collapsed="false">
      <c r="A20" s="32" t="s">
        <v>164</v>
      </c>
      <c r="B20" s="32" t="s">
        <v>165</v>
      </c>
      <c r="C20" s="32" t="s">
        <v>68</v>
      </c>
      <c r="D20" s="32" t="s">
        <v>166</v>
      </c>
      <c r="E20" s="33" t="n">
        <v>50000</v>
      </c>
      <c r="F20" s="54" t="n">
        <v>1</v>
      </c>
      <c r="G20" s="33" t="n">
        <v>0</v>
      </c>
      <c r="H20" s="10" t="n">
        <f aca="false">E20-G20</f>
        <v>50000</v>
      </c>
      <c r="I20" s="32" t="s">
        <v>167</v>
      </c>
      <c r="J20" s="32" t="s">
        <v>168</v>
      </c>
    </row>
    <row r="21" customFormat="false" ht="15" hidden="false" customHeight="false" outlineLevel="0" collapsed="false">
      <c r="A21" s="35" t="s">
        <v>169</v>
      </c>
      <c r="B21" s="36"/>
      <c r="C21" s="36"/>
      <c r="D21" s="36"/>
      <c r="E21" s="37" t="n">
        <f aca="false">SUM(E20)</f>
        <v>50000</v>
      </c>
      <c r="F21" s="36"/>
      <c r="G21" s="36"/>
      <c r="H21" s="37" t="n">
        <f aca="false">SUM(H20)</f>
        <v>50000</v>
      </c>
      <c r="I21" s="36"/>
      <c r="J21" s="36"/>
    </row>
    <row r="23" customFormat="false" ht="15" hidden="false" customHeight="false" outlineLevel="0" collapsed="false">
      <c r="A23" s="18" t="s">
        <v>170</v>
      </c>
    </row>
    <row r="24" customFormat="false" ht="15" hidden="false" customHeight="false" outlineLevel="0" collapsed="false">
      <c r="A24" s="43" t="s">
        <v>171</v>
      </c>
      <c r="B24" s="43"/>
      <c r="C24" s="43"/>
      <c r="D24" s="43"/>
      <c r="E24" s="43"/>
      <c r="F24" s="43"/>
      <c r="G24" s="43"/>
      <c r="H24" s="43"/>
      <c r="I24" s="43"/>
      <c r="J24" s="43"/>
    </row>
    <row r="25" customFormat="false" ht="15" hidden="false" customHeight="false" outlineLevel="0" collapsed="false">
      <c r="A25" s="43" t="s">
        <v>172</v>
      </c>
      <c r="B25" s="43"/>
      <c r="C25" s="43"/>
      <c r="D25" s="43"/>
      <c r="E25" s="43"/>
      <c r="F25" s="43"/>
      <c r="G25" s="43"/>
      <c r="H25" s="43"/>
      <c r="I25" s="43"/>
      <c r="J25" s="43"/>
    </row>
    <row r="26" customFormat="false" ht="15" hidden="false" customHeight="false" outlineLevel="0" collapsed="false">
      <c r="A26" s="43" t="s">
        <v>173</v>
      </c>
      <c r="B26" s="43"/>
      <c r="C26" s="43"/>
      <c r="D26" s="43"/>
      <c r="E26" s="43"/>
      <c r="F26" s="43"/>
      <c r="G26" s="43"/>
      <c r="H26" s="43"/>
      <c r="I26" s="43"/>
      <c r="J26" s="43"/>
    </row>
    <row r="28" customFormat="false" ht="15" hidden="false" customHeight="false" outlineLevel="0" collapsed="false">
      <c r="A28" s="3" t="s">
        <v>50</v>
      </c>
    </row>
    <row r="29" customFormat="false" ht="15" hidden="false" customHeight="false" outlineLevel="0" collapsed="false">
      <c r="A29" s="24" t="s">
        <v>51</v>
      </c>
    </row>
    <row r="30" customFormat="false" ht="15" hidden="false" customHeight="false" outlineLevel="0" collapsed="false">
      <c r="A30" s="25" t="s">
        <v>52</v>
      </c>
    </row>
    <row r="31" customFormat="false" ht="15" hidden="false" customHeight="false" outlineLevel="0" collapsed="false">
      <c r="A31" s="26" t="s">
        <v>53</v>
      </c>
    </row>
    <row r="32" customFormat="false" ht="15" hidden="false" customHeight="false" outlineLevel="0" collapsed="false">
      <c r="A32" s="27" t="s">
        <v>54</v>
      </c>
      <c r="B32" s="28"/>
    </row>
  </sheetData>
  <mergeCells count="4">
    <mergeCell ref="A1:J1"/>
    <mergeCell ref="A24:J24"/>
    <mergeCell ref="A25:J25"/>
    <mergeCell ref="A26:J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7E22"/>
    <pageSetUpPr fitToPage="false"/>
  </sheetPr>
  <dimension ref="A1:J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7" min="7" style="0" width="16"/>
    <col collapsed="false" customWidth="true" hidden="false" outlineLevel="0" max="8" min="8" style="0" width="18"/>
    <col collapsed="false" customWidth="true" hidden="false" outlineLevel="0" max="9" min="9" style="0" width="20"/>
    <col collapsed="false" customWidth="true" hidden="false" outlineLevel="0" max="10" min="10" style="0" width="26"/>
  </cols>
  <sheetData>
    <row r="1" customFormat="false" ht="17.35" hidden="false" customHeight="false" outlineLevel="0" collapsed="false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F2" s="29" t="n">
        <f aca="false">C8</f>
        <v>500000</v>
      </c>
      <c r="G2" s="30" t="n">
        <f aca="false">F8</f>
        <v>0</v>
      </c>
    </row>
    <row r="3" customFormat="false" ht="15" hidden="false" customHeight="false" outlineLevel="0" collapsed="false">
      <c r="A3" s="18" t="s">
        <v>175</v>
      </c>
      <c r="F3" s="29" t="n">
        <f aca="false">H14</f>
        <v>750000</v>
      </c>
      <c r="G3" s="30" t="n">
        <f aca="false">I14</f>
        <v>0</v>
      </c>
    </row>
    <row r="4" customFormat="false" ht="26.85" hidden="false" customHeight="false" outlineLevel="0" collapsed="false">
      <c r="A4" s="6" t="s">
        <v>91</v>
      </c>
      <c r="B4" s="6" t="s">
        <v>176</v>
      </c>
      <c r="C4" s="6" t="s">
        <v>177</v>
      </c>
      <c r="D4" s="6" t="s">
        <v>178</v>
      </c>
      <c r="E4" s="6" t="s">
        <v>179</v>
      </c>
      <c r="F4" s="6" t="s">
        <v>180</v>
      </c>
      <c r="G4" s="6" t="s">
        <v>181</v>
      </c>
      <c r="H4" s="6" t="s">
        <v>182</v>
      </c>
      <c r="I4" s="6" t="s">
        <v>183</v>
      </c>
      <c r="J4" s="6" t="s">
        <v>17</v>
      </c>
    </row>
    <row r="5" customFormat="false" ht="15" hidden="false" customHeight="false" outlineLevel="0" collapsed="false">
      <c r="A5" s="32" t="s">
        <v>99</v>
      </c>
      <c r="B5" s="32" t="s">
        <v>184</v>
      </c>
      <c r="C5" s="34" t="n">
        <v>250000</v>
      </c>
      <c r="D5" s="34" t="n">
        <v>5000000</v>
      </c>
      <c r="E5" s="55" t="s">
        <v>185</v>
      </c>
      <c r="F5" s="10" t="n">
        <f aca="false">IFERROR(C5/(D5/Summary!D20),0)</f>
        <v>0</v>
      </c>
      <c r="G5" s="32" t="s">
        <v>109</v>
      </c>
      <c r="H5" s="32" t="s">
        <v>103</v>
      </c>
      <c r="I5" s="32" t="s">
        <v>68</v>
      </c>
      <c r="J5" s="32" t="s">
        <v>186</v>
      </c>
    </row>
    <row r="6" customFormat="false" ht="15" hidden="false" customHeight="false" outlineLevel="0" collapsed="false">
      <c r="A6" s="32" t="s">
        <v>104</v>
      </c>
      <c r="B6" s="32" t="s">
        <v>184</v>
      </c>
      <c r="C6" s="34" t="n">
        <v>100000</v>
      </c>
      <c r="D6" s="34" t="n">
        <v>5000000</v>
      </c>
      <c r="E6" s="55" t="s">
        <v>185</v>
      </c>
      <c r="F6" s="10" t="n">
        <f aca="false">IFERROR(C6/(D6/Summary!D20),0)</f>
        <v>0</v>
      </c>
      <c r="G6" s="32" t="s">
        <v>109</v>
      </c>
      <c r="H6" s="32" t="s">
        <v>103</v>
      </c>
      <c r="I6" s="32" t="s">
        <v>68</v>
      </c>
      <c r="J6" s="32" t="s">
        <v>186</v>
      </c>
    </row>
    <row r="7" customFormat="false" ht="23.85" hidden="false" customHeight="false" outlineLevel="0" collapsed="false">
      <c r="A7" s="32" t="s">
        <v>187</v>
      </c>
      <c r="B7" s="32" t="s">
        <v>188</v>
      </c>
      <c r="C7" s="34" t="n">
        <v>150000</v>
      </c>
      <c r="D7" s="34" t="n">
        <v>8000000</v>
      </c>
      <c r="E7" s="55" t="s">
        <v>189</v>
      </c>
      <c r="F7" s="10" t="n">
        <f aca="false">IFERROR(C7/(D7/Summary!D20),0)</f>
        <v>0</v>
      </c>
      <c r="G7" s="32" t="s">
        <v>109</v>
      </c>
      <c r="H7" s="32" t="s">
        <v>109</v>
      </c>
      <c r="I7" s="32" t="s">
        <v>68</v>
      </c>
      <c r="J7" s="32" t="s">
        <v>190</v>
      </c>
    </row>
    <row r="8" customFormat="false" ht="15" hidden="false" customHeight="false" outlineLevel="0" collapsed="false">
      <c r="A8" s="35" t="s">
        <v>191</v>
      </c>
      <c r="B8" s="36"/>
      <c r="C8" s="38" t="n">
        <f aca="false">SUM(C5:C7)</f>
        <v>500000</v>
      </c>
      <c r="D8" s="36"/>
      <c r="E8" s="36"/>
      <c r="F8" s="37" t="n">
        <f aca="false">SUM(F5:F7)</f>
        <v>0</v>
      </c>
      <c r="G8" s="36"/>
      <c r="H8" s="36"/>
      <c r="I8" s="36"/>
      <c r="J8" s="36"/>
    </row>
    <row r="10" customFormat="false" ht="15" hidden="false" customHeight="false" outlineLevel="0" collapsed="false">
      <c r="A10" s="18" t="s">
        <v>192</v>
      </c>
    </row>
    <row r="11" customFormat="false" ht="26.85" hidden="false" customHeight="false" outlineLevel="0" collapsed="false">
      <c r="A11" s="6" t="s">
        <v>193</v>
      </c>
      <c r="B11" s="6" t="s">
        <v>194</v>
      </c>
      <c r="C11" s="6" t="s">
        <v>195</v>
      </c>
      <c r="D11" s="6" t="s">
        <v>178</v>
      </c>
      <c r="E11" s="6" t="s">
        <v>179</v>
      </c>
      <c r="F11" s="6" t="s">
        <v>196</v>
      </c>
      <c r="G11" s="6" t="s">
        <v>197</v>
      </c>
      <c r="H11" s="6" t="s">
        <v>198</v>
      </c>
      <c r="I11" s="6" t="s">
        <v>180</v>
      </c>
      <c r="J11" s="6" t="s">
        <v>17</v>
      </c>
    </row>
    <row r="12" customFormat="false" ht="22.35" hidden="false" customHeight="false" outlineLevel="0" collapsed="false">
      <c r="A12" s="32" t="s">
        <v>199</v>
      </c>
      <c r="B12" s="34" t="n">
        <v>500000</v>
      </c>
      <c r="C12" s="55" t="s">
        <v>200</v>
      </c>
      <c r="D12" s="34" t="n">
        <v>10000000</v>
      </c>
      <c r="E12" s="55" t="s">
        <v>189</v>
      </c>
      <c r="F12" s="32" t="s">
        <v>68</v>
      </c>
      <c r="G12" s="56" t="s">
        <v>201</v>
      </c>
      <c r="H12" s="52" t="n">
        <f aca="false">B12</f>
        <v>500000</v>
      </c>
      <c r="I12" s="10" t="n">
        <f aca="false">IFERROR(H12/(D12/Summary!D20),0)</f>
        <v>0</v>
      </c>
      <c r="J12" s="32" t="s">
        <v>202</v>
      </c>
    </row>
    <row r="13" customFormat="false" ht="22.35" hidden="false" customHeight="false" outlineLevel="0" collapsed="false">
      <c r="A13" s="32" t="s">
        <v>203</v>
      </c>
      <c r="B13" s="34" t="n">
        <v>250000</v>
      </c>
      <c r="C13" s="55" t="s">
        <v>204</v>
      </c>
      <c r="D13" s="34" t="n">
        <v>8000000</v>
      </c>
      <c r="E13" s="55" t="s">
        <v>189</v>
      </c>
      <c r="F13" s="32" t="s">
        <v>68</v>
      </c>
      <c r="G13" s="56" t="s">
        <v>201</v>
      </c>
      <c r="H13" s="52" t="n">
        <f aca="false">B13</f>
        <v>250000</v>
      </c>
      <c r="I13" s="10" t="n">
        <f aca="false">IFERROR(H13/(D13/Summary!D20),0)</f>
        <v>0</v>
      </c>
      <c r="J13" s="32" t="s">
        <v>205</v>
      </c>
    </row>
    <row r="14" customFormat="false" ht="15" hidden="false" customHeight="false" outlineLevel="0" collapsed="false">
      <c r="A14" s="35" t="s">
        <v>206</v>
      </c>
      <c r="B14" s="38" t="n">
        <f aca="false">SUM(B12:B13)</f>
        <v>750000</v>
      </c>
      <c r="C14" s="36"/>
      <c r="D14" s="36"/>
      <c r="E14" s="36"/>
      <c r="F14" s="36"/>
      <c r="G14" s="36"/>
      <c r="H14" s="38" t="n">
        <f aca="false">SUM(H12:H13)</f>
        <v>750000</v>
      </c>
      <c r="I14" s="37" t="n">
        <f aca="false">SUM(I12:I13)</f>
        <v>0</v>
      </c>
      <c r="J14" s="36"/>
    </row>
    <row r="16" customFormat="false" ht="15" hidden="false" customHeight="false" outlineLevel="0" collapsed="false">
      <c r="A16" s="18" t="s">
        <v>207</v>
      </c>
    </row>
    <row r="17" customFormat="false" ht="15" hidden="false" customHeight="false" outlineLevel="0" collapsed="false">
      <c r="A17" s="43" t="s">
        <v>208</v>
      </c>
      <c r="B17" s="43"/>
      <c r="C17" s="43"/>
      <c r="D17" s="43"/>
      <c r="E17" s="43"/>
      <c r="F17" s="43"/>
      <c r="G17" s="43"/>
      <c r="H17" s="43"/>
      <c r="I17" s="43"/>
      <c r="J17" s="43"/>
    </row>
    <row r="18" customFormat="false" ht="15" hidden="false" customHeight="false" outlineLevel="0" collapsed="false">
      <c r="A18" s="43" t="s">
        <v>209</v>
      </c>
      <c r="B18" s="43"/>
      <c r="C18" s="43"/>
      <c r="D18" s="43"/>
      <c r="E18" s="43"/>
      <c r="F18" s="43"/>
      <c r="G18" s="43"/>
      <c r="H18" s="43"/>
      <c r="I18" s="43"/>
      <c r="J18" s="43"/>
    </row>
    <row r="19" customFormat="false" ht="15" hidden="false" customHeight="false" outlineLevel="0" collapsed="false">
      <c r="A19" s="43" t="s">
        <v>210</v>
      </c>
      <c r="B19" s="43"/>
      <c r="C19" s="43"/>
      <c r="D19" s="43"/>
      <c r="E19" s="43"/>
      <c r="F19" s="43"/>
      <c r="G19" s="43"/>
      <c r="H19" s="43"/>
      <c r="I19" s="43"/>
      <c r="J19" s="43"/>
    </row>
    <row r="20" customFormat="false" ht="15" hidden="false" customHeight="false" outlineLevel="0" collapsed="false">
      <c r="A20" s="43" t="s">
        <v>211</v>
      </c>
      <c r="B20" s="43"/>
      <c r="C20" s="43"/>
      <c r="D20" s="43"/>
      <c r="E20" s="43"/>
      <c r="F20" s="43"/>
      <c r="G20" s="43"/>
      <c r="H20" s="43"/>
      <c r="I20" s="43"/>
      <c r="J20" s="43"/>
    </row>
    <row r="21" customFormat="false" ht="15" hidden="false" customHeight="false" outlineLevel="0" collapsed="false">
      <c r="A21" s="43" t="s">
        <v>212</v>
      </c>
      <c r="B21" s="43"/>
      <c r="C21" s="43"/>
      <c r="D21" s="43"/>
      <c r="E21" s="43"/>
      <c r="F21" s="43"/>
      <c r="G21" s="43"/>
      <c r="H21" s="43"/>
      <c r="I21" s="43"/>
      <c r="J21" s="43"/>
    </row>
    <row r="23" customFormat="false" ht="15" hidden="false" customHeight="false" outlineLevel="0" collapsed="false">
      <c r="A23" s="3" t="s">
        <v>50</v>
      </c>
    </row>
    <row r="24" customFormat="false" ht="15" hidden="false" customHeight="false" outlineLevel="0" collapsed="false">
      <c r="A24" s="24" t="s">
        <v>51</v>
      </c>
    </row>
    <row r="25" customFormat="false" ht="15" hidden="false" customHeight="false" outlineLevel="0" collapsed="false">
      <c r="A25" s="25" t="s">
        <v>52</v>
      </c>
    </row>
    <row r="26" customFormat="false" ht="15" hidden="false" customHeight="false" outlineLevel="0" collapsed="false">
      <c r="A26" s="26" t="s">
        <v>53</v>
      </c>
    </row>
    <row r="27" customFormat="false" ht="15" hidden="false" customHeight="false" outlineLevel="0" collapsed="false">
      <c r="A27" s="27" t="s">
        <v>54</v>
      </c>
      <c r="B27" s="28"/>
    </row>
  </sheetData>
  <mergeCells count="6">
    <mergeCell ref="A1:J1"/>
    <mergeCell ref="A17:J17"/>
    <mergeCell ref="A18:J18"/>
    <mergeCell ref="A19:J19"/>
    <mergeCell ref="A20:J20"/>
    <mergeCell ref="A21:J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AE60"/>
    <pageSetUpPr fitToPage="false"/>
  </sheetPr>
  <dimension ref="A1:D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0"/>
    <col collapsed="false" customWidth="true" hidden="false" outlineLevel="0" max="4" min="2" style="0" width="20"/>
  </cols>
  <sheetData>
    <row r="1" customFormat="false" ht="17.35" hidden="false" customHeight="false" outlineLevel="0" collapsed="false">
      <c r="A1" s="1" t="s">
        <v>213</v>
      </c>
      <c r="B1" s="1"/>
      <c r="C1" s="1"/>
      <c r="D1" s="1"/>
    </row>
    <row r="3" customFormat="false" ht="15" hidden="false" customHeight="false" outlineLevel="0" collapsed="false">
      <c r="A3" s="18" t="s">
        <v>214</v>
      </c>
    </row>
    <row r="4" customFormat="false" ht="30" hidden="false" customHeight="true" outlineLevel="0" collapsed="false">
      <c r="A4" s="57" t="s">
        <v>215</v>
      </c>
      <c r="B4" s="57"/>
      <c r="C4" s="57"/>
      <c r="D4" s="57"/>
    </row>
    <row r="5" customFormat="false" ht="30" hidden="false" customHeight="true" outlineLevel="0" collapsed="false">
      <c r="A5" s="57" t="s">
        <v>216</v>
      </c>
      <c r="B5" s="57"/>
      <c r="C5" s="57"/>
      <c r="D5" s="57"/>
    </row>
    <row r="6" customFormat="false" ht="30" hidden="false" customHeight="true" outlineLevel="0" collapsed="false">
      <c r="A6" s="57" t="s">
        <v>217</v>
      </c>
      <c r="B6" s="57"/>
      <c r="C6" s="57"/>
      <c r="D6" s="57"/>
    </row>
    <row r="7" customFormat="false" ht="30" hidden="false" customHeight="true" outlineLevel="0" collapsed="false">
      <c r="A7" s="57" t="s">
        <v>218</v>
      </c>
      <c r="B7" s="57"/>
      <c r="C7" s="57"/>
      <c r="D7" s="57"/>
    </row>
    <row r="8" customFormat="false" ht="30" hidden="false" customHeight="true" outlineLevel="0" collapsed="false">
      <c r="A8" s="57" t="s">
        <v>219</v>
      </c>
      <c r="B8" s="57"/>
      <c r="C8" s="57"/>
      <c r="D8" s="57"/>
    </row>
    <row r="9" customFormat="false" ht="30" hidden="false" customHeight="true" outlineLevel="0" collapsed="false">
      <c r="A9" s="57" t="s">
        <v>220</v>
      </c>
      <c r="B9" s="57"/>
      <c r="C9" s="57"/>
      <c r="D9" s="57"/>
    </row>
    <row r="11" customFormat="false" ht="15" hidden="false" customHeight="false" outlineLevel="0" collapsed="false">
      <c r="A11" s="18" t="s">
        <v>221</v>
      </c>
    </row>
    <row r="12" customFormat="false" ht="30" hidden="false" customHeight="true" outlineLevel="0" collapsed="false">
      <c r="A12" s="57" t="s">
        <v>222</v>
      </c>
      <c r="B12" s="57"/>
      <c r="C12" s="57"/>
      <c r="D12" s="57"/>
    </row>
    <row r="13" customFormat="false" ht="30" hidden="false" customHeight="true" outlineLevel="0" collapsed="false">
      <c r="A13" s="57" t="s">
        <v>223</v>
      </c>
      <c r="B13" s="57"/>
      <c r="C13" s="57"/>
      <c r="D13" s="57"/>
    </row>
    <row r="14" customFormat="false" ht="30" hidden="false" customHeight="true" outlineLevel="0" collapsed="false">
      <c r="A14" s="57" t="s">
        <v>224</v>
      </c>
      <c r="B14" s="57"/>
      <c r="C14" s="57"/>
      <c r="D14" s="57"/>
    </row>
    <row r="15" customFormat="false" ht="30" hidden="false" customHeight="true" outlineLevel="0" collapsed="false">
      <c r="A15" s="57" t="s">
        <v>225</v>
      </c>
      <c r="B15" s="57"/>
      <c r="C15" s="57"/>
      <c r="D15" s="57"/>
    </row>
    <row r="17" customFormat="false" ht="15" hidden="false" customHeight="false" outlineLevel="0" collapsed="false">
      <c r="A17" s="18" t="s">
        <v>226</v>
      </c>
    </row>
    <row r="18" customFormat="false" ht="30" hidden="false" customHeight="true" outlineLevel="0" collapsed="false">
      <c r="A18" s="57" t="s">
        <v>227</v>
      </c>
      <c r="B18" s="57"/>
      <c r="C18" s="57"/>
      <c r="D18" s="57"/>
    </row>
    <row r="19" customFormat="false" ht="30" hidden="false" customHeight="true" outlineLevel="0" collapsed="false">
      <c r="A19" s="57" t="s">
        <v>228</v>
      </c>
      <c r="B19" s="57"/>
      <c r="C19" s="57"/>
      <c r="D19" s="57"/>
    </row>
    <row r="20" customFormat="false" ht="30" hidden="false" customHeight="true" outlineLevel="0" collapsed="false">
      <c r="A20" s="57" t="s">
        <v>229</v>
      </c>
      <c r="B20" s="57"/>
      <c r="C20" s="57"/>
      <c r="D20" s="57"/>
    </row>
    <row r="22" customFormat="false" ht="15" hidden="false" customHeight="false" outlineLevel="0" collapsed="false">
      <c r="A22" s="18" t="s">
        <v>230</v>
      </c>
    </row>
    <row r="23" customFormat="false" ht="30" hidden="false" customHeight="true" outlineLevel="0" collapsed="false">
      <c r="A23" s="57" t="s">
        <v>231</v>
      </c>
      <c r="B23" s="57"/>
      <c r="C23" s="57"/>
      <c r="D23" s="57"/>
    </row>
    <row r="24" customFormat="false" ht="30" hidden="false" customHeight="true" outlineLevel="0" collapsed="false">
      <c r="A24" s="57" t="s">
        <v>232</v>
      </c>
      <c r="B24" s="57"/>
      <c r="C24" s="57"/>
      <c r="D24" s="57"/>
    </row>
    <row r="25" customFormat="false" ht="30" hidden="false" customHeight="true" outlineLevel="0" collapsed="false">
      <c r="A25" s="57" t="s">
        <v>233</v>
      </c>
      <c r="B25" s="57"/>
      <c r="C25" s="57"/>
      <c r="D25" s="57"/>
    </row>
    <row r="27" customFormat="false" ht="15" hidden="false" customHeight="false" outlineLevel="0" collapsed="false">
      <c r="A27" s="18" t="s">
        <v>234</v>
      </c>
    </row>
    <row r="28" customFormat="false" ht="30" hidden="false" customHeight="true" outlineLevel="0" collapsed="false">
      <c r="A28" s="57" t="s">
        <v>235</v>
      </c>
      <c r="B28" s="57"/>
      <c r="C28" s="57"/>
      <c r="D28" s="57"/>
    </row>
    <row r="29" customFormat="false" ht="30" hidden="false" customHeight="true" outlineLevel="0" collapsed="false">
      <c r="A29" s="57" t="s">
        <v>236</v>
      </c>
      <c r="B29" s="57"/>
      <c r="C29" s="57"/>
      <c r="D29" s="57"/>
    </row>
    <row r="30" customFormat="false" ht="30" hidden="false" customHeight="true" outlineLevel="0" collapsed="false">
      <c r="A30" s="57" t="s">
        <v>237</v>
      </c>
      <c r="B30" s="57"/>
      <c r="C30" s="57"/>
      <c r="D30" s="57"/>
    </row>
    <row r="31" customFormat="false" ht="30" hidden="false" customHeight="true" outlineLevel="0" collapsed="false">
      <c r="A31" s="57" t="s">
        <v>238</v>
      </c>
      <c r="B31" s="57"/>
      <c r="C31" s="57"/>
      <c r="D31" s="57"/>
    </row>
    <row r="33" customFormat="false" ht="15" hidden="false" customHeight="false" outlineLevel="0" collapsed="false">
      <c r="A33" s="18" t="s">
        <v>239</v>
      </c>
    </row>
    <row r="34" customFormat="false" ht="30" hidden="false" customHeight="true" outlineLevel="0" collapsed="false">
      <c r="A34" s="57" t="s">
        <v>240</v>
      </c>
      <c r="B34" s="57"/>
      <c r="C34" s="57"/>
      <c r="D34" s="57"/>
    </row>
    <row r="35" customFormat="false" ht="30" hidden="false" customHeight="true" outlineLevel="0" collapsed="false">
      <c r="A35" s="57" t="s">
        <v>241</v>
      </c>
      <c r="B35" s="57"/>
      <c r="C35" s="57"/>
      <c r="D35" s="57"/>
    </row>
    <row r="36" customFormat="false" ht="30" hidden="false" customHeight="true" outlineLevel="0" collapsed="false">
      <c r="A36" s="57" t="s">
        <v>242</v>
      </c>
      <c r="B36" s="57"/>
      <c r="C36" s="57"/>
      <c r="D36" s="57"/>
    </row>
    <row r="37" customFormat="false" ht="30" hidden="false" customHeight="true" outlineLevel="0" collapsed="false">
      <c r="A37" s="57" t="s">
        <v>243</v>
      </c>
      <c r="B37" s="57"/>
      <c r="C37" s="57"/>
      <c r="D37" s="57"/>
    </row>
    <row r="38" customFormat="false" ht="30" hidden="false" customHeight="true" outlineLevel="0" collapsed="false">
      <c r="A38" s="57" t="s">
        <v>244</v>
      </c>
      <c r="B38" s="57"/>
      <c r="C38" s="57"/>
      <c r="D38" s="57"/>
    </row>
    <row r="40" customFormat="false" ht="15" hidden="false" customHeight="false" outlineLevel="0" collapsed="false">
      <c r="A40" s="58" t="s">
        <v>245</v>
      </c>
    </row>
    <row r="41" customFormat="false" ht="60" hidden="false" customHeight="true" outlineLevel="0" collapsed="false">
      <c r="A41" s="59" t="s">
        <v>246</v>
      </c>
      <c r="B41" s="59"/>
      <c r="C41" s="59"/>
      <c r="D41" s="59"/>
    </row>
  </sheetData>
  <mergeCells count="27">
    <mergeCell ref="A1:D1"/>
    <mergeCell ref="A4:D4"/>
    <mergeCell ref="A5:D5"/>
    <mergeCell ref="A6:D6"/>
    <mergeCell ref="A7:D7"/>
    <mergeCell ref="A8:D8"/>
    <mergeCell ref="A9:D9"/>
    <mergeCell ref="A12:D12"/>
    <mergeCell ref="A13:D13"/>
    <mergeCell ref="A14:D14"/>
    <mergeCell ref="A15:D15"/>
    <mergeCell ref="A18:D18"/>
    <mergeCell ref="A19:D19"/>
    <mergeCell ref="A20:D20"/>
    <mergeCell ref="A23:D23"/>
    <mergeCell ref="A24:D24"/>
    <mergeCell ref="A25:D25"/>
    <mergeCell ref="A28:D28"/>
    <mergeCell ref="A29:D29"/>
    <mergeCell ref="A30:D30"/>
    <mergeCell ref="A31:D31"/>
    <mergeCell ref="A34:D34"/>
    <mergeCell ref="A35:D35"/>
    <mergeCell ref="A36:D36"/>
    <mergeCell ref="A37:D37"/>
    <mergeCell ref="A38:D38"/>
    <mergeCell ref="A41:D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2026-08-18T18:55:04Z</dcterms:created>
  <dc:creator>openpyxl</dc:creator>
  <dc:description/>
  <dc:language>en-US</dc:language>
  <cp:lastModifiedBy/>
  <dcterms:modified xsi:type="dcterms:W3CDTF">2026-08-18T18:55:04Z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